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ZÁLOHOVANÉ\VZ\2025\46 - 2025 Stavební úpravy u zasedací místnosti\_vyhlášení\"/>
    </mc:Choice>
  </mc:AlternateContent>
  <xr:revisionPtr revIDLastSave="0" documentId="13_ncr:1_{BF2C2938-463F-45A7-A26C-D0A0746740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Pol'!$A$1:$Y$117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9" i="1"/>
  <c r="I52" i="1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I12" i="12"/>
  <c r="G13" i="12"/>
  <c r="I13" i="12"/>
  <c r="K13" i="12"/>
  <c r="K12" i="12" s="1"/>
  <c r="M13" i="12"/>
  <c r="O13" i="12"/>
  <c r="O12" i="12" s="1"/>
  <c r="Q13" i="12"/>
  <c r="Q12" i="12" s="1"/>
  <c r="V13" i="12"/>
  <c r="V12" i="12" s="1"/>
  <c r="G14" i="12"/>
  <c r="G12" i="12" s="1"/>
  <c r="I53" i="1" s="1"/>
  <c r="I14" i="12"/>
  <c r="K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3" i="12"/>
  <c r="M23" i="12" s="1"/>
  <c r="I23" i="12"/>
  <c r="I22" i="12" s="1"/>
  <c r="K23" i="12"/>
  <c r="K22" i="12" s="1"/>
  <c r="O23" i="12"/>
  <c r="O22" i="12" s="1"/>
  <c r="Q23" i="12"/>
  <c r="Q22" i="12" s="1"/>
  <c r="V23" i="12"/>
  <c r="V22" i="12" s="1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Q27" i="12"/>
  <c r="V27" i="12"/>
  <c r="G28" i="12"/>
  <c r="I28" i="12"/>
  <c r="I27" i="12" s="1"/>
  <c r="K28" i="12"/>
  <c r="K27" i="12" s="1"/>
  <c r="M28" i="12"/>
  <c r="O28" i="12"/>
  <c r="O27" i="12" s="1"/>
  <c r="Q28" i="12"/>
  <c r="V28" i="12"/>
  <c r="G29" i="12"/>
  <c r="M29" i="12" s="1"/>
  <c r="I29" i="12"/>
  <c r="K29" i="12"/>
  <c r="O29" i="12"/>
  <c r="Q29" i="12"/>
  <c r="V29" i="12"/>
  <c r="G31" i="12"/>
  <c r="I56" i="1" s="1"/>
  <c r="I31" i="12"/>
  <c r="K31" i="12"/>
  <c r="O31" i="12"/>
  <c r="Q31" i="12"/>
  <c r="V31" i="12"/>
  <c r="G32" i="12"/>
  <c r="M32" i="12" s="1"/>
  <c r="M31" i="12" s="1"/>
  <c r="I32" i="12"/>
  <c r="K32" i="12"/>
  <c r="O32" i="12"/>
  <c r="Q32" i="12"/>
  <c r="V32" i="12"/>
  <c r="K33" i="12"/>
  <c r="O33" i="12"/>
  <c r="Q33" i="12"/>
  <c r="V33" i="12"/>
  <c r="G34" i="12"/>
  <c r="G33" i="12" s="1"/>
  <c r="I57" i="1" s="1"/>
  <c r="I34" i="12"/>
  <c r="I33" i="12" s="1"/>
  <c r="K34" i="12"/>
  <c r="O34" i="12"/>
  <c r="Q34" i="12"/>
  <c r="V34" i="12"/>
  <c r="G36" i="12"/>
  <c r="I36" i="12"/>
  <c r="I35" i="12" s="1"/>
  <c r="K36" i="12"/>
  <c r="K35" i="12" s="1"/>
  <c r="M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O35" i="12" s="1"/>
  <c r="Q38" i="12"/>
  <c r="Q35" i="12" s="1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V35" i="12" s="1"/>
  <c r="G42" i="12"/>
  <c r="G43" i="12"/>
  <c r="I43" i="12"/>
  <c r="I42" i="12" s="1"/>
  <c r="K43" i="12"/>
  <c r="K42" i="12" s="1"/>
  <c r="M43" i="12"/>
  <c r="M42" i="12" s="1"/>
  <c r="O43" i="12"/>
  <c r="O42" i="12" s="1"/>
  <c r="Q43" i="12"/>
  <c r="Q42" i="12" s="1"/>
  <c r="V43" i="12"/>
  <c r="V42" i="12" s="1"/>
  <c r="G51" i="12"/>
  <c r="I51" i="12"/>
  <c r="K51" i="12"/>
  <c r="G52" i="12"/>
  <c r="M52" i="12" s="1"/>
  <c r="M51" i="12" s="1"/>
  <c r="I52" i="12"/>
  <c r="K52" i="12"/>
  <c r="O52" i="12"/>
  <c r="O51" i="12" s="1"/>
  <c r="Q52" i="12"/>
  <c r="Q51" i="12" s="1"/>
  <c r="V52" i="12"/>
  <c r="V51" i="12" s="1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G56" i="12"/>
  <c r="I56" i="12"/>
  <c r="K56" i="12"/>
  <c r="M56" i="12"/>
  <c r="O56" i="12"/>
  <c r="Q56" i="12"/>
  <c r="V56" i="12"/>
  <c r="G59" i="12"/>
  <c r="M59" i="12" s="1"/>
  <c r="I59" i="12"/>
  <c r="I58" i="12" s="1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K58" i="12" s="1"/>
  <c r="M61" i="12"/>
  <c r="O61" i="12"/>
  <c r="Q61" i="12"/>
  <c r="V61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O58" i="12" s="1"/>
  <c r="Q63" i="12"/>
  <c r="Q58" i="12" s="1"/>
  <c r="V63" i="12"/>
  <c r="G64" i="12"/>
  <c r="I64" i="12"/>
  <c r="K64" i="12"/>
  <c r="M64" i="12"/>
  <c r="O64" i="12"/>
  <c r="Q64" i="12"/>
  <c r="V64" i="12"/>
  <c r="G65" i="12"/>
  <c r="M65" i="12" s="1"/>
  <c r="I65" i="12"/>
  <c r="K65" i="12"/>
  <c r="O65" i="12"/>
  <c r="Q65" i="12"/>
  <c r="V65" i="12"/>
  <c r="V58" i="12" s="1"/>
  <c r="G67" i="12"/>
  <c r="M67" i="12" s="1"/>
  <c r="I67" i="12"/>
  <c r="K67" i="12"/>
  <c r="O67" i="12"/>
  <c r="Q67" i="12"/>
  <c r="V67" i="12"/>
  <c r="G68" i="12"/>
  <c r="I68" i="12"/>
  <c r="K68" i="12"/>
  <c r="M68" i="12"/>
  <c r="O68" i="12"/>
  <c r="Q68" i="12"/>
  <c r="V68" i="12"/>
  <c r="I69" i="12"/>
  <c r="K69" i="12"/>
  <c r="G70" i="12"/>
  <c r="M70" i="12" s="1"/>
  <c r="M69" i="12" s="1"/>
  <c r="I70" i="12"/>
  <c r="K70" i="12"/>
  <c r="O70" i="12"/>
  <c r="O69" i="12" s="1"/>
  <c r="Q70" i="12"/>
  <c r="Q69" i="12" s="1"/>
  <c r="V70" i="12"/>
  <c r="V69" i="12" s="1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G73" i="12" s="1"/>
  <c r="I64" i="1" s="1"/>
  <c r="I76" i="12"/>
  <c r="I73" i="12" s="1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I78" i="12"/>
  <c r="K78" i="12"/>
  <c r="K73" i="12" s="1"/>
  <c r="M78" i="12"/>
  <c r="O78" i="12"/>
  <c r="Q78" i="12"/>
  <c r="V78" i="12"/>
  <c r="G80" i="12"/>
  <c r="I80" i="12"/>
  <c r="I79" i="12" s="1"/>
  <c r="K80" i="12"/>
  <c r="K79" i="12" s="1"/>
  <c r="M80" i="12"/>
  <c r="O80" i="12"/>
  <c r="O79" i="12" s="1"/>
  <c r="Q80" i="12"/>
  <c r="Q79" i="12" s="1"/>
  <c r="V80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V79" i="12" s="1"/>
  <c r="G84" i="12"/>
  <c r="I66" i="1" s="1"/>
  <c r="G85" i="12"/>
  <c r="M85" i="12" s="1"/>
  <c r="I85" i="12"/>
  <c r="I84" i="12" s="1"/>
  <c r="K85" i="12"/>
  <c r="K84" i="12" s="1"/>
  <c r="O85" i="12"/>
  <c r="O84" i="12" s="1"/>
  <c r="Q85" i="12"/>
  <c r="Q84" i="12" s="1"/>
  <c r="V85" i="12"/>
  <c r="V84" i="12" s="1"/>
  <c r="G87" i="12"/>
  <c r="M87" i="12" s="1"/>
  <c r="I87" i="12"/>
  <c r="K87" i="12"/>
  <c r="O87" i="12"/>
  <c r="Q87" i="12"/>
  <c r="V87" i="12"/>
  <c r="G89" i="12"/>
  <c r="I89" i="12"/>
  <c r="I88" i="12" s="1"/>
  <c r="K89" i="12"/>
  <c r="K88" i="12" s="1"/>
  <c r="M89" i="12"/>
  <c r="O89" i="12"/>
  <c r="O88" i="12" s="1"/>
  <c r="Q89" i="12"/>
  <c r="V89" i="12"/>
  <c r="G90" i="12"/>
  <c r="I90" i="12"/>
  <c r="K90" i="12"/>
  <c r="M90" i="12"/>
  <c r="O90" i="12"/>
  <c r="Q90" i="12"/>
  <c r="V90" i="12"/>
  <c r="G91" i="12"/>
  <c r="M91" i="12" s="1"/>
  <c r="I91" i="12"/>
  <c r="K91" i="12"/>
  <c r="O91" i="12"/>
  <c r="Q91" i="12"/>
  <c r="Q88" i="12" s="1"/>
  <c r="V91" i="12"/>
  <c r="V88" i="12" s="1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V95" i="12"/>
  <c r="G96" i="12"/>
  <c r="I96" i="12"/>
  <c r="I95" i="12" s="1"/>
  <c r="K96" i="12"/>
  <c r="K95" i="12" s="1"/>
  <c r="O96" i="12"/>
  <c r="Q96" i="12"/>
  <c r="V96" i="12"/>
  <c r="G101" i="12"/>
  <c r="I101" i="12"/>
  <c r="K101" i="12"/>
  <c r="M101" i="12"/>
  <c r="O101" i="12"/>
  <c r="Q101" i="12"/>
  <c r="V101" i="12"/>
  <c r="G103" i="12"/>
  <c r="I103" i="12"/>
  <c r="K103" i="12"/>
  <c r="M103" i="12"/>
  <c r="O103" i="12"/>
  <c r="O95" i="12" s="1"/>
  <c r="Q103" i="12"/>
  <c r="Q95" i="12" s="1"/>
  <c r="V103" i="12"/>
  <c r="G104" i="12"/>
  <c r="M104" i="12" s="1"/>
  <c r="I104" i="12"/>
  <c r="K104" i="12"/>
  <c r="O104" i="12"/>
  <c r="Q104" i="12"/>
  <c r="V104" i="12"/>
  <c r="AE107" i="12"/>
  <c r="F41" i="1" s="1"/>
  <c r="I20" i="1"/>
  <c r="I19" i="1"/>
  <c r="J28" i="1"/>
  <c r="J26" i="1"/>
  <c r="G38" i="1"/>
  <c r="F38" i="1"/>
  <c r="J23" i="1"/>
  <c r="J24" i="1"/>
  <c r="J25" i="1"/>
  <c r="J27" i="1"/>
  <c r="E24" i="1"/>
  <c r="E26" i="1"/>
  <c r="G95" i="12" l="1"/>
  <c r="I68" i="1" s="1"/>
  <c r="M96" i="12"/>
  <c r="M95" i="12" s="1"/>
  <c r="G88" i="12"/>
  <c r="I67" i="1" s="1"/>
  <c r="I18" i="1" s="1"/>
  <c r="G79" i="12"/>
  <c r="I65" i="1" s="1"/>
  <c r="M79" i="12"/>
  <c r="G69" i="12"/>
  <c r="I63" i="1" s="1"/>
  <c r="M35" i="12"/>
  <c r="G35" i="12"/>
  <c r="I58" i="1" s="1"/>
  <c r="M27" i="12"/>
  <c r="G27" i="12"/>
  <c r="I55" i="1" s="1"/>
  <c r="G22" i="12"/>
  <c r="I54" i="1" s="1"/>
  <c r="M14" i="12"/>
  <c r="M12" i="12" s="1"/>
  <c r="M9" i="12"/>
  <c r="M8" i="12" s="1"/>
  <c r="AF107" i="12"/>
  <c r="G41" i="1" s="1"/>
  <c r="H41" i="1" s="1"/>
  <c r="I41" i="1" s="1"/>
  <c r="F39" i="1"/>
  <c r="F40" i="1"/>
  <c r="M84" i="12"/>
  <c r="M58" i="12"/>
  <c r="M88" i="12"/>
  <c r="M22" i="12"/>
  <c r="G58" i="12"/>
  <c r="M76" i="12"/>
  <c r="M73" i="12" s="1"/>
  <c r="M34" i="12"/>
  <c r="M33" i="12" s="1"/>
  <c r="I16" i="1" l="1"/>
  <c r="G40" i="1"/>
  <c r="H40" i="1" s="1"/>
  <c r="I40" i="1" s="1"/>
  <c r="G39" i="1"/>
  <c r="G42" i="1" s="1"/>
  <c r="G25" i="1" s="1"/>
  <c r="A25" i="1" s="1"/>
  <c r="A26" i="1" s="1"/>
  <c r="I62" i="1"/>
  <c r="G107" i="12"/>
  <c r="F42" i="1"/>
  <c r="H39" i="1" l="1"/>
  <c r="I39" i="1" s="1"/>
  <c r="I42" i="1" s="1"/>
  <c r="G26" i="1"/>
  <c r="G23" i="1"/>
  <c r="A23" i="1" s="1"/>
  <c r="G28" i="1"/>
  <c r="I69" i="1"/>
  <c r="I17" i="1"/>
  <c r="I21" i="1" s="1"/>
  <c r="H42" i="1" l="1"/>
  <c r="J62" i="1"/>
  <c r="J59" i="1"/>
  <c r="J57" i="1"/>
  <c r="J68" i="1"/>
  <c r="J60" i="1"/>
  <c r="J61" i="1"/>
  <c r="J67" i="1"/>
  <c r="J66" i="1"/>
  <c r="J65" i="1"/>
  <c r="J64" i="1"/>
  <c r="J52" i="1"/>
  <c r="J63" i="1"/>
  <c r="J55" i="1"/>
  <c r="J56" i="1"/>
  <c r="J53" i="1"/>
  <c r="J54" i="1"/>
  <c r="J58" i="1"/>
  <c r="G24" i="1"/>
  <c r="A27" i="1" s="1"/>
  <c r="A24" i="1"/>
  <c r="J40" i="1"/>
  <c r="J41" i="1"/>
  <c r="J39" i="1"/>
  <c r="J42" i="1" s="1"/>
  <c r="J69" i="1" l="1"/>
  <c r="A29" i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7C6A93AB-ACDF-43A6-8BFE-0CE91F31BEB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D06F2F4-A2FF-4EA1-A43B-C2B024872A6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<sst xmlns="http://schemas.openxmlformats.org/spreadsheetml/2006/main" count="746" uniqueCount="285">
  <si>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</si>
  <si>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</si>
  <si>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</si>
  <si>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</si>
  <si>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</si>
  <si>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</si>
  <si>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</si>
  <si>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</si>
  <si>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</si>
  <si>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</si>
  <si>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</si>
  <si>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</si>
  <si>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</si>
  <si>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</si>
  <si>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</si>
  <si>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</si>
  <si>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</si>
  <si>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</si>
  <si>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</si>
  <si>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</si>
  <si>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</si>
  <si>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</si>
  <si>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</si>
  <si>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</si>
  <si>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</si>
  <si>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</si>
  <si>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</si>
  <si>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</si>
  <si>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</si>
  <si>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</si>
  <si>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</si>
  <si>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</si>
  <si>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</si>
  <si>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</si>
  <si>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</si>
  <si>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</si>
  <si>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</si>
  <si>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</si>
  <si>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</si>
  <si>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</si>
  <si>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</si>
  <si>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</si>
  <si>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</si>
  <si>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</si>
  <si>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úpravy</t>
  </si>
  <si>
    <t>Zasedací místnost</t>
  </si>
  <si>
    <t>Objekt:</t>
  </si>
  <si>
    <t>Rozpočet:</t>
  </si>
  <si>
    <t>39</t>
  </si>
  <si>
    <t>NMB</t>
  </si>
  <si>
    <t>Stavba</t>
  </si>
  <si>
    <t>Celkem za stavbu</t>
  </si>
  <si>
    <t>CZK</t>
  </si>
  <si>
    <t>#POPS</t>
  </si>
  <si>
    <t>Popis stavby: 39 - NMB</t>
  </si>
  <si>
    <t>#POPO</t>
  </si>
  <si>
    <t>Popis objektu: 01 - Zasedací místnost</t>
  </si>
  <si>
    <t>#POPR</t>
  </si>
  <si>
    <t>Popis rozpočtu: 01 - Stavební úpravy</t>
  </si>
  <si>
    <t>Rekapitulace dílů</t>
  </si>
  <si>
    <t>Typ dílu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</si>
  <si>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</si>
  <si>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</si>
  <si>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</si>
  <si>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</si>
  <si>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</si>
  <si>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</si>
  <si>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</si>
  <si>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</si>
  <si>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</si>
  <si>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</si>
  <si>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</si>
  <si>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</si>
  <si>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</si>
  <si>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</si>
  <si>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</si>
  <si>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</si>
  <si>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725</t>
  </si>
  <si>
    <t>Zařizovací předměty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</si>
  <si>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</si>
  <si>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</si>
  <si>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</si>
  <si>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</si>
  <si>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</si>
  <si>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</si>
  <si>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776</t>
  </si>
  <si>
    <t>Podlahy a stěny povlakové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</si>
  <si>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</si>
  <si>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</si>
  <si>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</si>
  <si>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</si>
  <si>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</si>
  <si>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</si>
  <si>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</si>
  <si>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</si>
  <si>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</si>
  <si>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</si>
  <si>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</si>
  <si>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</si>
  <si>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</si>
  <si>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</si>
  <si>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</si>
  <si>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</si>
  <si>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</si>
  <si>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</si>
  <si>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</si>
  <si>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</si>
  <si>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</si>
  <si>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</si>
  <si>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</si>
  <si>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</si>
  <si>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</si>
  <si>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</si>
  <si>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</si>
  <si>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</si>
  <si>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</si>
  <si>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</si>
  <si>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</si>
  <si>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</si>
  <si>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</si>
  <si>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</si>
  <si>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</si>
  <si>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</si>
  <si>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</si>
  <si>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</si>
  <si>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</si>
  <si>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342013323RT1</t>
  </si>
  <si>
    <t>Příčka sádrokartonová tl. 150 mm, 1x ocelová konstrukce CW 100, izolace,2x opláštěná, RBI tl.12,5 mm včetně dodávky minerální izolace tl. 80 mm, EI 60</t>
  </si>
  <si>
    <t>m2</t>
  </si>
  <si>
    <t>RTS 25/ II</t>
  </si>
  <si>
    <t>Práce</t>
  </si>
  <si>
    <t>Běžná</t>
  </si>
  <si>
    <t>POL1_</t>
  </si>
  <si>
    <t>(2,5+1,93)*3,1</t>
  </si>
  <si>
    <t>VV</t>
  </si>
  <si>
    <t>1,93*3,1</t>
  </si>
  <si>
    <t>612403386R00</t>
  </si>
  <si>
    <t>Hrubá výplň rýh ve stěnách do 10x10cm maltou z SMS</t>
  </si>
  <si>
    <t>m</t>
  </si>
  <si>
    <t>612421321R00</t>
  </si>
  <si>
    <t>Oprava vápen.omítek stěn do 30 % pl. - hladkých</t>
  </si>
  <si>
    <t>Včetně pomocného pracovního lešení o výšce podlahy do 1900 mm a pro zatížení do 1,5 kPa.</t>
  </si>
  <si>
    <t>POP</t>
  </si>
  <si>
    <t>612425931R00</t>
  </si>
  <si>
    <t>Omítka vápenná vnitřního ostění - štuková</t>
  </si>
  <si>
    <t>(1,77+1,77+1,2+1,2)*3*0,5</t>
  </si>
  <si>
    <t>614471715R00</t>
  </si>
  <si>
    <t>Vyspravení beton. konstrukcí - adhézní můstek</t>
  </si>
  <si>
    <t>11*2,6</t>
  </si>
  <si>
    <t>3,7*1,93</t>
  </si>
  <si>
    <t>5,85*1,93</t>
  </si>
  <si>
    <t>631663121R00</t>
  </si>
  <si>
    <t>Oprava trhlin betonových podlah epoxidovou pryskyřicí a ocelovými sponami</t>
  </si>
  <si>
    <t>632413120RT6</t>
  </si>
  <si>
    <t>Potěr ze SMS Knauf, ruční zpracování, tl. 20 mm BN-30 rychletuhnoucí, 30 MPa, vyztužený např. Baumit flexbeton speed</t>
  </si>
  <si>
    <t>Indiv</t>
  </si>
  <si>
    <t>632418110RT4</t>
  </si>
  <si>
    <t>Potěr ze SMS Baumit, ruční zpracování, tl. 10 mm Nivello 30 samonivelační, vč. penetrace Grund</t>
  </si>
  <si>
    <t>632441491R00</t>
  </si>
  <si>
    <t>Broušení anhydritových potěrů - odstranění šlemu</t>
  </si>
  <si>
    <t>642942111RT4</t>
  </si>
  <si>
    <t>Osazení zárubní dveřních ocelových, pl. do 2,5 m2 včetně dodávky zárubně 800 x 1970 x 100 mm</t>
  </si>
  <si>
    <t>kus</t>
  </si>
  <si>
    <t>648991113RT3</t>
  </si>
  <si>
    <t>Osazení parapet.desek plast. a lamin. š.nad 20cm včetně dodávky plastové parapetní desky š. 300 mm</t>
  </si>
  <si>
    <t>1,77*3</t>
  </si>
  <si>
    <t>941955001R00</t>
  </si>
  <si>
    <t>Lešení lehké pomocné, výška podlahy do 1,2 m</t>
  </si>
  <si>
    <t>952901111R00</t>
  </si>
  <si>
    <t>Vyčištění budov o výšce podlaží do 4 m</t>
  </si>
  <si>
    <t>965081923R00</t>
  </si>
  <si>
    <t>Bourání dlažeb beton.,čedič.tl.40 mm, pl.nad 1 m2</t>
  </si>
  <si>
    <t>965081702R00</t>
  </si>
  <si>
    <t xml:space="preserve">Bourání soklíků z dlažeb keramických </t>
  </si>
  <si>
    <t>968062245R00</t>
  </si>
  <si>
    <t>Vybourání dřevěných rámů oken jednoduch. pl. 2 m2</t>
  </si>
  <si>
    <t>968095001R00</t>
  </si>
  <si>
    <t>Bourání parapetů dřevěných š. do 25 cm</t>
  </si>
  <si>
    <t>974031153R00</t>
  </si>
  <si>
    <t>Vysekání rýh ve zdi cihelné 10 x 10 cm</t>
  </si>
  <si>
    <t>Včetně pomocného lešení o výšce podlahy do 1900 mm a pro zatížení do 1,5 kPa  (150 kg/m2).</t>
  </si>
  <si>
    <t>999281145R00</t>
  </si>
  <si>
    <t>Přesun hmot pro opravy a údržbu do v. 6 m, nošením</t>
  </si>
  <si>
    <t>t</t>
  </si>
  <si>
    <t>0,87</t>
  </si>
  <si>
    <t>1,79</t>
  </si>
  <si>
    <t>3,36</t>
  </si>
  <si>
    <t>0,095</t>
  </si>
  <si>
    <t>0,056</t>
  </si>
  <si>
    <t>0,001</t>
  </si>
  <si>
    <t>0,01</t>
  </si>
  <si>
    <t>725310823R00</t>
  </si>
  <si>
    <t>Demontáž dřezů 1dílných v kuchyňské sestavě</t>
  </si>
  <si>
    <t>soubor</t>
  </si>
  <si>
    <t>725829301RT2</t>
  </si>
  <si>
    <t>Montáž baterie umyvadlové a dřezové stojánkové včetně baterie</t>
  </si>
  <si>
    <t>642812105R</t>
  </si>
  <si>
    <t>Dřez nerezový DR40/50 bez přepadu 500 x 400 mm</t>
  </si>
  <si>
    <t>SPCM</t>
  </si>
  <si>
    <t>Specifikace</t>
  </si>
  <si>
    <t>POL3_</t>
  </si>
  <si>
    <t>764816131RT2</t>
  </si>
  <si>
    <t>Oplechování parapetů z lakovaného Pz plechu, rš 300 mm lepení Enkolitem</t>
  </si>
  <si>
    <t>včetně krytek a spojovacích prostředků.</t>
  </si>
  <si>
    <t>766629302R00</t>
  </si>
  <si>
    <t>Montáž oken plastových plochy do 2,70 m2</t>
  </si>
  <si>
    <t>766661112R00</t>
  </si>
  <si>
    <t>Montáž dveří do zárubně,otevíravých 1kř.do 0,8 m</t>
  </si>
  <si>
    <t>766670021R00</t>
  </si>
  <si>
    <t>Montáž kliky a štítku</t>
  </si>
  <si>
    <t>766812115R00</t>
  </si>
  <si>
    <t>Montáž kuchyňských linek dřevěných linek š.do 2,4m</t>
  </si>
  <si>
    <t>766812840R00</t>
  </si>
  <si>
    <t>Demontáž kuchyňských linek do 2,1 m</t>
  </si>
  <si>
    <t>54914621R</t>
  </si>
  <si>
    <t>Kování dveřní PROFIO klíč Cr</t>
  </si>
  <si>
    <t>61143962R</t>
  </si>
  <si>
    <t>Okno plastové s otevíravým a sklopným křídlem, 7 komor, 82 mm, oboustranně bílé</t>
  </si>
  <si>
    <t>1,77*1,2*3</t>
  </si>
  <si>
    <t>61160112R</t>
  </si>
  <si>
    <t xml:space="preserve">Dveře dřevěné interiérové SOLODOOR KLASIK 800 x 1970 mm L/P, fólie, plné </t>
  </si>
  <si>
    <t>61581624.AR</t>
  </si>
  <si>
    <t>Linka kuchyňská atypická 240 cm</t>
  </si>
  <si>
    <t>767586201RU3</t>
  </si>
  <si>
    <t>Podhled minerální Armstrong, hrana Board  kazety Parafon Hygien, 18 mm, omyvatelné</t>
  </si>
  <si>
    <t>767581803R00</t>
  </si>
  <si>
    <t>Demontáž podhledů - tvarovaných plechů</t>
  </si>
  <si>
    <t>767582800R00</t>
  </si>
  <si>
    <t>Demontáž podhledů - roštů</t>
  </si>
  <si>
    <t>776421100RU1</t>
  </si>
  <si>
    <t>Lepení podlahových soklíků z PVC a vinylu včetně dodávky soklíku PVC</t>
  </si>
  <si>
    <t>776511810R00</t>
  </si>
  <si>
    <t>Odstranění povlakové podlahy z PVC a koberců lepených bez podložky</t>
  </si>
  <si>
    <t>776521100RT1</t>
  </si>
  <si>
    <t>Lepení povlakové podlahy z pásů PVC na lepidlo pouze položení - PVC ve specifikaci</t>
  </si>
  <si>
    <t>776994111RT1</t>
  </si>
  <si>
    <t>Svařování spojů povlakových pásů nebo čtverců z vinylu (PVC) na podlahách včetně svařovací šňůry PVC 1179</t>
  </si>
  <si>
    <t>28412303R</t>
  </si>
  <si>
    <t>Podlahovina vinylová Tarkett IQ Granit tl. 2,0 mm, š. role 2,0 m</t>
  </si>
  <si>
    <t>783222130R00</t>
  </si>
  <si>
    <t>Nátěr syntetický kov.konstrukcí Hostagrund 2x</t>
  </si>
  <si>
    <t>včetně montáže, dodávky a demontáže lešení.</t>
  </si>
  <si>
    <t>783324240R00</t>
  </si>
  <si>
    <t>Nátěr syntetický litin. radiátorů Z +2x + 1x email</t>
  </si>
  <si>
    <t>783424340R00</t>
  </si>
  <si>
    <t>Nátěr syntet. potrubí do DN 50, Z+2x +1x email</t>
  </si>
  <si>
    <t>784161401R00</t>
  </si>
  <si>
    <t>Penetrace podkladu nátěrem HET, Klasik, 1 x</t>
  </si>
  <si>
    <t>19,716*2</t>
  </si>
  <si>
    <t>784165432R00</t>
  </si>
  <si>
    <t>Malba tek. Hetline Super Wash, bílá, bez penet.,2x</t>
  </si>
  <si>
    <t>M21RX1</t>
  </si>
  <si>
    <t>Dem stávajících přisazených svítidel</t>
  </si>
  <si>
    <t xml:space="preserve">ks    </t>
  </si>
  <si>
    <t>Vlastní</t>
  </si>
  <si>
    <t>M21RX2</t>
  </si>
  <si>
    <t>D + M LED svítidel do kazetového podhledu.</t>
  </si>
  <si>
    <t>M21RX3</t>
  </si>
  <si>
    <t xml:space="preserve">Úprava stávající kabeláže pro rozšířeníovládání místností ze 2 na 4 </t>
  </si>
  <si>
    <t>M21RX4</t>
  </si>
  <si>
    <t>D + M kabeláže pro nová svítidla CYKY J 2x1,5</t>
  </si>
  <si>
    <t xml:space="preserve">m     </t>
  </si>
  <si>
    <t>M21RX5</t>
  </si>
  <si>
    <t>D + M koncových prvků elektro ( vypínače ), včetně krabic</t>
  </si>
  <si>
    <t>M21RX6</t>
  </si>
  <si>
    <t>Revize elektro</t>
  </si>
  <si>
    <t>979082212R00</t>
  </si>
  <si>
    <t>Vodorovná doprava suti po suchu do 50 m</t>
  </si>
  <si>
    <t>5,618</t>
  </si>
  <si>
    <t>0,174</t>
  </si>
  <si>
    <t>2,68</t>
  </si>
  <si>
    <t>0,164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</si>
  <si>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</si>
  <si>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</si>
  <si>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</si>
  <si>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</si>
  <si>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</si>
  <si>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979999997R00</t>
  </si>
  <si>
    <t>Poplatek za recyklaci směsi suti betonu, cihel, tašek a keram.výrobků, kusovost do 1600 cm2 (170107)</t>
  </si>
  <si>
    <t>17 107</t>
  </si>
  <si>
    <t>SUM</t>
  </si>
  <si>
    <t>Poznámky uchazeče k zadání</t>
  </si>
  <si>
    <t>POPUZIV</t>
  </si>
  <si>
    <t>END</t>
  </si>
  <si>
    <t>Rekonstrukce provozního vchodu do stravovacího provozu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</si>
</sst>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24</v>
      </c>
      <c r="C2" s="78"/>
      <c r="D2" s="79" t="s">
        <v>48</v>
      </c>
      <c r="E2" s="231" t="s">
        <v>49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34" t="s">
        <v>284</v>
      </c>
      <c r="F3" s="235"/>
      <c r="G3" s="235"/>
      <c r="H3" s="235"/>
      <c r="I3" s="235"/>
      <c r="J3" s="236"/>
    </row>
    <row r="4" spans="1:15" ht="23.25" customHeight="1" x14ac:dyDescent="0.2">
      <c r="A4" s="76">
        <v>286</v>
      </c>
      <c r="B4" s="82" t="s">
        <v>47</v>
      </c>
      <c r="C4" s="83"/>
      <c r="D4" s="84" t="s">
        <v>43</v>
      </c>
      <c r="E4" s="214" t="s">
        <v>44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/>
      <c r="E5" s="220"/>
      <c r="F5" s="220"/>
      <c r="G5" s="220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8"/>
      <c r="E11" s="238"/>
      <c r="F11" s="238"/>
      <c r="G11" s="238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SUMIF(F52:F68,A16,I52:I68)+SUMIF(F52:F68,"PSU",I52:I68)</f>
        <v>0</v>
      </c>
      <c r="J16" s="20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SUMIF(F52:F68,A17,I52:I68)</f>
        <v>0</v>
      </c>
      <c r="J17" s="20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SUMIF(F52:F68,A18,I52:I68)</f>
        <v>0</v>
      </c>
      <c r="J18" s="204"/>
    </row>
    <row r="19" spans="1:10" ht="23.25" customHeight="1" x14ac:dyDescent="0.2">
      <c r="A19" s="139" t="s">
        <v>96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SUMIF(F52:F68,A19,I52:I68)</f>
        <v>0</v>
      </c>
      <c r="J19" s="204"/>
    </row>
    <row r="20" spans="1:10" ht="23.25" customHeight="1" x14ac:dyDescent="0.2">
      <c r="A20" s="139" t="s">
        <v>97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SUMIF(F52:F68,A20,I52:I68)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7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192"/>
      <c r="D39" s="192"/>
      <c r="E39" s="192"/>
      <c r="F39" s="99">
        <f>'01 01 Pol'!AE107</f>
        <v>0</v>
      </c>
      <c r="G39" s="100">
        <f>'01 01 Pol'!AF107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193" t="s">
        <v>45</v>
      </c>
      <c r="D40" s="193"/>
      <c r="E40" s="193"/>
      <c r="F40" s="104">
        <f>'01 01 Pol'!AE107</f>
        <v>0</v>
      </c>
      <c r="G40" s="105">
        <f>'01 01 Pol'!AF107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192" t="s">
        <v>44</v>
      </c>
      <c r="D41" s="192"/>
      <c r="E41" s="192"/>
      <c r="F41" s="108">
        <f>'01 01 Pol'!AE107</f>
        <v>0</v>
      </c>
      <c r="G41" s="101">
        <f>'01 01 Pol'!AF107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4" t="s">
        <v>51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53</v>
      </c>
      <c r="B44" t="s">
        <v>54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9" spans="1:10" ht="15.75" x14ac:dyDescent="0.25">
      <c r="B49" s="120" t="s">
        <v>59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60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61</v>
      </c>
      <c r="C52" s="190" t="s">
        <v>62</v>
      </c>
      <c r="D52" s="191"/>
      <c r="E52" s="191"/>
      <c r="F52" s="137" t="s">
        <v>26</v>
      </c>
      <c r="G52" s="129"/>
      <c r="H52" s="129"/>
      <c r="I52" s="129">
        <f>'01 01 Pol'!G8</f>
        <v>0</v>
      </c>
      <c r="J52" s="134" t="str">
        <f>IF(I69=0,"",I52/I69*100)</f>
        <v/>
      </c>
    </row>
    <row r="53" spans="1:10" ht="36.75" customHeight="1" x14ac:dyDescent="0.2">
      <c r="A53" s="123"/>
      <c r="B53" s="128" t="s">
        <v>63</v>
      </c>
      <c r="C53" s="190" t="s">
        <v>64</v>
      </c>
      <c r="D53" s="191"/>
      <c r="E53" s="191"/>
      <c r="F53" s="137" t="s">
        <v>26</v>
      </c>
      <c r="G53" s="129"/>
      <c r="H53" s="129"/>
      <c r="I53" s="129">
        <f>'01 01 Pol'!G12</f>
        <v>0</v>
      </c>
      <c r="J53" s="134" t="str">
        <f>IF(I69=0,"",I53/I69*100)</f>
        <v/>
      </c>
    </row>
    <row r="54" spans="1:10" ht="36.75" customHeight="1" x14ac:dyDescent="0.2">
      <c r="A54" s="123"/>
      <c r="B54" s="128" t="s">
        <v>65</v>
      </c>
      <c r="C54" s="190" t="s">
        <v>66</v>
      </c>
      <c r="D54" s="191"/>
      <c r="E54" s="191"/>
      <c r="F54" s="137" t="s">
        <v>26</v>
      </c>
      <c r="G54" s="129"/>
      <c r="H54" s="129"/>
      <c r="I54" s="129">
        <f>'01 01 Pol'!G22</f>
        <v>0</v>
      </c>
      <c r="J54" s="134" t="str">
        <f>IF(I69=0,"",I54/I69*100)</f>
        <v/>
      </c>
    </row>
    <row r="55" spans="1:10" ht="36.75" customHeight="1" x14ac:dyDescent="0.2">
      <c r="A55" s="123"/>
      <c r="B55" s="128" t="s">
        <v>67</v>
      </c>
      <c r="C55" s="190" t="s">
        <v>68</v>
      </c>
      <c r="D55" s="191"/>
      <c r="E55" s="191"/>
      <c r="F55" s="137" t="s">
        <v>26</v>
      </c>
      <c r="G55" s="129"/>
      <c r="H55" s="129"/>
      <c r="I55" s="129">
        <f>'01 01 Pol'!G27</f>
        <v>0</v>
      </c>
      <c r="J55" s="134" t="str">
        <f>IF(I69=0,"",I55/I69*100)</f>
        <v/>
      </c>
    </row>
    <row r="56" spans="1:10" ht="36.75" customHeight="1" x14ac:dyDescent="0.2">
      <c r="A56" s="123"/>
      <c r="B56" s="128" t="s">
        <v>69</v>
      </c>
      <c r="C56" s="190" t="s">
        <v>70</v>
      </c>
      <c r="D56" s="191"/>
      <c r="E56" s="191"/>
      <c r="F56" s="137" t="s">
        <v>26</v>
      </c>
      <c r="G56" s="129"/>
      <c r="H56" s="129"/>
      <c r="I56" s="129">
        <f>'01 01 Pol'!G31</f>
        <v>0</v>
      </c>
      <c r="J56" s="134" t="str">
        <f>IF(I69=0,"",I56/I69*100)</f>
        <v/>
      </c>
    </row>
    <row r="57" spans="1:10" ht="36.75" customHeight="1" x14ac:dyDescent="0.2">
      <c r="A57" s="123"/>
      <c r="B57" s="128" t="s">
        <v>71</v>
      </c>
      <c r="C57" s="190" t="s">
        <v>72</v>
      </c>
      <c r="D57" s="191"/>
      <c r="E57" s="191"/>
      <c r="F57" s="137" t="s">
        <v>26</v>
      </c>
      <c r="G57" s="129"/>
      <c r="H57" s="129"/>
      <c r="I57" s="129">
        <f>'01 01 Pol'!G33</f>
        <v>0</v>
      </c>
      <c r="J57" s="134" t="str">
        <f>IF(I69=0,"",I57/I69*100)</f>
        <v/>
      </c>
    </row>
    <row r="58" spans="1:10" ht="36.75" customHeight="1" x14ac:dyDescent="0.2">
      <c r="A58" s="123"/>
      <c r="B58" s="128" t="s">
        <v>73</v>
      </c>
      <c r="C58" s="190" t="s">
        <v>74</v>
      </c>
      <c r="D58" s="191"/>
      <c r="E58" s="191"/>
      <c r="F58" s="137" t="s">
        <v>26</v>
      </c>
      <c r="G58" s="129"/>
      <c r="H58" s="129"/>
      <c r="I58" s="129">
        <f>'01 01 Pol'!G35</f>
        <v>0</v>
      </c>
      <c r="J58" s="134" t="str">
        <f>IF(I69=0,"",I58/I69*100)</f>
        <v/>
      </c>
    </row>
    <row r="59" spans="1:10" ht="36.75" customHeight="1" x14ac:dyDescent="0.2">
      <c r="A59" s="123"/>
      <c r="B59" s="128" t="s">
        <v>75</v>
      </c>
      <c r="C59" s="190" t="s">
        <v>76</v>
      </c>
      <c r="D59" s="191"/>
      <c r="E59" s="191"/>
      <c r="F59" s="137" t="s">
        <v>26</v>
      </c>
      <c r="G59" s="129"/>
      <c r="H59" s="129"/>
      <c r="I59" s="129">
        <f>'01 01 Pol'!G42</f>
        <v>0</v>
      </c>
      <c r="J59" s="134" t="str">
        <f>IF(I69=0,"",I59/I69*100)</f>
        <v/>
      </c>
    </row>
    <row r="60" spans="1:10" ht="36.75" customHeight="1" x14ac:dyDescent="0.2">
      <c r="A60" s="123"/>
      <c r="B60" s="128" t="s">
        <v>77</v>
      </c>
      <c r="C60" s="190" t="s">
        <v>78</v>
      </c>
      <c r="D60" s="191"/>
      <c r="E60" s="191"/>
      <c r="F60" s="137" t="s">
        <v>27</v>
      </c>
      <c r="G60" s="129"/>
      <c r="H60" s="129"/>
      <c r="I60" s="129">
        <f>'01 01 Pol'!G51</f>
        <v>0</v>
      </c>
      <c r="J60" s="134" t="str">
        <f>IF(I69=0,"",I60/I69*100)</f>
        <v/>
      </c>
    </row>
    <row r="61" spans="1:10" ht="36.75" customHeight="1" x14ac:dyDescent="0.2">
      <c r="A61" s="123"/>
      <c r="B61" s="128" t="s">
        <v>79</v>
      </c>
      <c r="C61" s="190" t="s">
        <v>80</v>
      </c>
      <c r="D61" s="191"/>
      <c r="E61" s="191"/>
      <c r="F61" s="137" t="s">
        <v>27</v>
      </c>
      <c r="G61" s="129"/>
      <c r="H61" s="129"/>
      <c r="I61" s="129">
        <f>'01 01 Pol'!G55</f>
        <v>0</v>
      </c>
      <c r="J61" s="134" t="str">
        <f>IF(I69=0,"",I61/I69*100)</f>
        <v/>
      </c>
    </row>
    <row r="62" spans="1:10" ht="36.75" customHeight="1" x14ac:dyDescent="0.2">
      <c r="A62" s="123"/>
      <c r="B62" s="128" t="s">
        <v>81</v>
      </c>
      <c r="C62" s="190" t="s">
        <v>82</v>
      </c>
      <c r="D62" s="191"/>
      <c r="E62" s="191"/>
      <c r="F62" s="137" t="s">
        <v>27</v>
      </c>
      <c r="G62" s="129"/>
      <c r="H62" s="129"/>
      <c r="I62" s="129">
        <f>'01 01 Pol'!G58</f>
        <v>0</v>
      </c>
      <c r="J62" s="134" t="str">
        <f>IF(I69=0,"",I62/I69*100)</f>
        <v/>
      </c>
    </row>
    <row r="63" spans="1:10" ht="36.75" customHeight="1" x14ac:dyDescent="0.2">
      <c r="A63" s="123"/>
      <c r="B63" s="128" t="s">
        <v>83</v>
      </c>
      <c r="C63" s="190" t="s">
        <v>84</v>
      </c>
      <c r="D63" s="191"/>
      <c r="E63" s="191"/>
      <c r="F63" s="137" t="s">
        <v>27</v>
      </c>
      <c r="G63" s="129"/>
      <c r="H63" s="129"/>
      <c r="I63" s="129">
        <f>'01 01 Pol'!G69</f>
        <v>0</v>
      </c>
      <c r="J63" s="134" t="str">
        <f>IF(I69=0,"",I63/I69*100)</f>
        <v/>
      </c>
    </row>
    <row r="64" spans="1:10" ht="36.75" customHeight="1" x14ac:dyDescent="0.2">
      <c r="A64" s="123"/>
      <c r="B64" s="128" t="s">
        <v>85</v>
      </c>
      <c r="C64" s="190" t="s">
        <v>86</v>
      </c>
      <c r="D64" s="191"/>
      <c r="E64" s="191"/>
      <c r="F64" s="137" t="s">
        <v>27</v>
      </c>
      <c r="G64" s="129"/>
      <c r="H64" s="129"/>
      <c r="I64" s="129">
        <f>'01 01 Pol'!G73</f>
        <v>0</v>
      </c>
      <c r="J64" s="134" t="str">
        <f>IF(I69=0,"",I64/I69*100)</f>
        <v/>
      </c>
    </row>
    <row r="65" spans="1:10" ht="36.75" customHeight="1" x14ac:dyDescent="0.2">
      <c r="A65" s="123"/>
      <c r="B65" s="128" t="s">
        <v>87</v>
      </c>
      <c r="C65" s="190" t="s">
        <v>88</v>
      </c>
      <c r="D65" s="191"/>
      <c r="E65" s="191"/>
      <c r="F65" s="137" t="s">
        <v>27</v>
      </c>
      <c r="G65" s="129"/>
      <c r="H65" s="129"/>
      <c r="I65" s="129">
        <f>'01 01 Pol'!G79</f>
        <v>0</v>
      </c>
      <c r="J65" s="134" t="str">
        <f>IF(I69=0,"",I65/I69*100)</f>
        <v/>
      </c>
    </row>
    <row r="66" spans="1:10" ht="36.75" customHeight="1" x14ac:dyDescent="0.2">
      <c r="A66" s="123"/>
      <c r="B66" s="128" t="s">
        <v>89</v>
      </c>
      <c r="C66" s="190" t="s">
        <v>90</v>
      </c>
      <c r="D66" s="191"/>
      <c r="E66" s="191"/>
      <c r="F66" s="137" t="s">
        <v>27</v>
      </c>
      <c r="G66" s="129"/>
      <c r="H66" s="129"/>
      <c r="I66" s="129">
        <f>'01 01 Pol'!G84</f>
        <v>0</v>
      </c>
      <c r="J66" s="134" t="str">
        <f>IF(I69=0,"",I66/I69*100)</f>
        <v/>
      </c>
    </row>
    <row r="67" spans="1:10" ht="36.75" customHeight="1" x14ac:dyDescent="0.2">
      <c r="A67" s="123"/>
      <c r="B67" s="128" t="s">
        <v>91</v>
      </c>
      <c r="C67" s="190" t="s">
        <v>92</v>
      </c>
      <c r="D67" s="191"/>
      <c r="E67" s="191"/>
      <c r="F67" s="137" t="s">
        <v>28</v>
      </c>
      <c r="G67" s="129"/>
      <c r="H67" s="129"/>
      <c r="I67" s="129">
        <f>'01 01 Pol'!G88</f>
        <v>0</v>
      </c>
      <c r="J67" s="134" t="str">
        <f>IF(I69=0,"",I67/I69*100)</f>
        <v/>
      </c>
    </row>
    <row r="68" spans="1:10" ht="36.75" customHeight="1" x14ac:dyDescent="0.2">
      <c r="A68" s="123"/>
      <c r="B68" s="128" t="s">
        <v>93</v>
      </c>
      <c r="C68" s="190" t="s">
        <v>94</v>
      </c>
      <c r="D68" s="191"/>
      <c r="E68" s="191"/>
      <c r="F68" s="137" t="s">
        <v>95</v>
      </c>
      <c r="G68" s="129"/>
      <c r="H68" s="129"/>
      <c r="I68" s="129">
        <f>'01 01 Pol'!G95</f>
        <v>0</v>
      </c>
      <c r="J68" s="134" t="str">
        <f>IF(I69=0,"",I68/I69*100)</f>
        <v/>
      </c>
    </row>
    <row r="69" spans="1:10" ht="25.5" customHeight="1" x14ac:dyDescent="0.2">
      <c r="A69" s="124"/>
      <c r="B69" s="130" t="s">
        <v>1</v>
      </c>
      <c r="C69" s="131"/>
      <c r="D69" s="132"/>
      <c r="E69" s="132"/>
      <c r="F69" s="138"/>
      <c r="G69" s="133"/>
      <c r="H69" s="133"/>
      <c r="I69" s="133">
        <f>SUM(I52:I68)</f>
        <v>0</v>
      </c>
      <c r="J69" s="135">
        <f>SUM(J52:J68)</f>
        <v>0</v>
      </c>
    </row>
    <row r="70" spans="1:10" x14ac:dyDescent="0.2">
      <c r="F70" s="87"/>
      <c r="G70" s="87"/>
      <c r="H70" s="87"/>
      <c r="I70" s="87"/>
      <c r="J70" s="136"/>
    </row>
    <row r="71" spans="1:10" x14ac:dyDescent="0.2">
      <c r="F71" s="87"/>
      <c r="G71" s="87"/>
      <c r="H71" s="87"/>
      <c r="I71" s="87"/>
      <c r="J71" s="136"/>
    </row>
    <row r="72" spans="1:10" x14ac:dyDescent="0.2">
      <c r="F72" s="87"/>
      <c r="G72" s="87"/>
      <c r="H72" s="87"/>
      <c r="I72" s="87"/>
      <c r="J72" s="136"/>
    </row>
  </sheetData>
  <sheetProtection algorithmName="SHA-512" hashValue="kJMLH4dUaqyrZWyQuCz+3seSWkhW4AJWef7ss3pCP07KpDENregFwzpzxsTeVzryG7uxOtISjJa2X+XRBbfhZg==" saltValue="/AKqs76e72fm7KkKjHagiA==" spinCount="100000" sheet="1" objects="1" scenarios="1" selectLockedCell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66CB-6CF2-4E88-B47D-EF9F290983CE}">
  <sheetPr>
    <outlinePr summaryBelow="0"/>
  </sheetPr>
  <dimension ref="A1:BH5000"/>
  <sheetViews>
    <sheetView workbookViewId="0">
      <pane ySplit="7" topLeftCell="A86" activePane="bottomLeft" state="frozen"/>
      <selection pane="bottomLeft" activeCell="F91" sqref="F91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98</v>
      </c>
    </row>
    <row r="2" spans="1:60" ht="24.95" customHeight="1" x14ac:dyDescent="0.2">
      <c r="A2" s="50" t="s">
        <v>8</v>
      </c>
      <c r="B2" s="49" t="s">
        <v>48</v>
      </c>
      <c r="C2" s="247" t="s">
        <v>49</v>
      </c>
      <c r="D2" s="248"/>
      <c r="E2" s="248"/>
      <c r="F2" s="248"/>
      <c r="G2" s="249"/>
      <c r="AG2" t="s">
        <v>99</v>
      </c>
    </row>
    <row r="3" spans="1:60" ht="24.95" customHeight="1" x14ac:dyDescent="0.2">
      <c r="A3" s="50" t="s">
        <v>9</v>
      </c>
      <c r="B3" s="49" t="s">
        <v>43</v>
      </c>
      <c r="C3" s="247" t="s">
        <v>284</v>
      </c>
      <c r="D3" s="248"/>
      <c r="E3" s="248"/>
      <c r="F3" s="248"/>
      <c r="G3" s="249"/>
      <c r="AC3" s="121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43</v>
      </c>
      <c r="C4" s="250" t="s">
        <v>44</v>
      </c>
      <c r="D4" s="251"/>
      <c r="E4" s="251"/>
      <c r="F4" s="251"/>
      <c r="G4" s="252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124</v>
      </c>
      <c r="B8" s="162" t="s">
        <v>61</v>
      </c>
      <c r="C8" s="182" t="s">
        <v>62</v>
      </c>
      <c r="D8" s="163"/>
      <c r="E8" s="164"/>
      <c r="F8" s="165"/>
      <c r="G8" s="165">
        <f>SUMIF(AG9:AG11,"&lt;&gt;NOR",G9:G11)</f>
        <v>0</v>
      </c>
      <c r="H8" s="165"/>
      <c r="I8" s="165">
        <f>SUM(I9:I11)</f>
        <v>23300.17</v>
      </c>
      <c r="J8" s="165"/>
      <c r="K8" s="165">
        <f>SUM(K9:K11)</f>
        <v>19582.13</v>
      </c>
      <c r="L8" s="165"/>
      <c r="M8" s="165">
        <f>SUM(M9:M11)</f>
        <v>0</v>
      </c>
      <c r="N8" s="164"/>
      <c r="O8" s="164">
        <f>SUM(O9:O11)</f>
        <v>0.87</v>
      </c>
      <c r="P8" s="164"/>
      <c r="Q8" s="164">
        <f>SUM(Q9:Q11)</f>
        <v>0</v>
      </c>
      <c r="R8" s="165"/>
      <c r="S8" s="165"/>
      <c r="T8" s="166"/>
      <c r="U8" s="160"/>
      <c r="V8" s="160">
        <f>SUM(V9:V11)</f>
        <v>25.37</v>
      </c>
      <c r="W8" s="160"/>
      <c r="X8" s="160"/>
      <c r="Y8" s="160"/>
      <c r="AG8" t="s">
        <v>125</v>
      </c>
    </row>
    <row r="9" spans="1:60" ht="33.75" outlineLevel="1" x14ac:dyDescent="0.2">
      <c r="A9" s="168">
        <v>1</v>
      </c>
      <c r="B9" s="169" t="s">
        <v>126</v>
      </c>
      <c r="C9" s="183" t="s">
        <v>127</v>
      </c>
      <c r="D9" s="170" t="s">
        <v>128</v>
      </c>
      <c r="E9" s="171">
        <v>19.716000000000001</v>
      </c>
      <c r="F9" s="172"/>
      <c r="G9" s="173">
        <f>ROUND(E9*F9,2)</f>
        <v>0</v>
      </c>
      <c r="H9" s="172">
        <v>1181.79</v>
      </c>
      <c r="I9" s="173">
        <f>ROUND(E9*H9,2)</f>
        <v>23300.17</v>
      </c>
      <c r="J9" s="172">
        <v>993.21</v>
      </c>
      <c r="K9" s="173">
        <f>ROUND(E9*J9,2)</f>
        <v>19582.13</v>
      </c>
      <c r="L9" s="173">
        <v>21</v>
      </c>
      <c r="M9" s="173">
        <f>G9*(1+L9/100)</f>
        <v>0</v>
      </c>
      <c r="N9" s="171">
        <v>4.4139999999999999E-2</v>
      </c>
      <c r="O9" s="171">
        <f>ROUND(E9*N9,2)</f>
        <v>0.87</v>
      </c>
      <c r="P9" s="171">
        <v>0</v>
      </c>
      <c r="Q9" s="171">
        <f>ROUND(E9*P9,2)</f>
        <v>0</v>
      </c>
      <c r="R9" s="173"/>
      <c r="S9" s="173" t="s">
        <v>129</v>
      </c>
      <c r="T9" s="174" t="s">
        <v>129</v>
      </c>
      <c r="U9" s="157">
        <v>1.2869999999999999</v>
      </c>
      <c r="V9" s="157">
        <f>ROUND(E9*U9,2)</f>
        <v>25.37</v>
      </c>
      <c r="W9" s="157"/>
      <c r="X9" s="157" t="s">
        <v>130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132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133</v>
      </c>
      <c r="D10" s="158"/>
      <c r="E10" s="159">
        <v>13.733000000000001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4" t="s">
        <v>135</v>
      </c>
      <c r="D11" s="158"/>
      <c r="E11" s="159">
        <v>5.9829999999999997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1" t="s">
        <v>124</v>
      </c>
      <c r="B12" s="162" t="s">
        <v>63</v>
      </c>
      <c r="C12" s="182" t="s">
        <v>64</v>
      </c>
      <c r="D12" s="163"/>
      <c r="E12" s="164"/>
      <c r="F12" s="165"/>
      <c r="G12" s="165">
        <f>SUMIF(AG13:AG21,"&lt;&gt;NOR",G13:G21)</f>
        <v>0</v>
      </c>
      <c r="H12" s="165"/>
      <c r="I12" s="165">
        <f>SUM(I13:I21)</f>
        <v>15853.42</v>
      </c>
      <c r="J12" s="165"/>
      <c r="K12" s="165">
        <f>SUM(K13:K21)</f>
        <v>21996.73</v>
      </c>
      <c r="L12" s="165"/>
      <c r="M12" s="165">
        <f>SUM(M13:M21)</f>
        <v>0</v>
      </c>
      <c r="N12" s="164"/>
      <c r="O12" s="164">
        <f>SUM(O13:O21)</f>
        <v>1.8</v>
      </c>
      <c r="P12" s="164"/>
      <c r="Q12" s="164">
        <f>SUM(Q13:Q21)</f>
        <v>0</v>
      </c>
      <c r="R12" s="165"/>
      <c r="S12" s="165"/>
      <c r="T12" s="166"/>
      <c r="U12" s="160"/>
      <c r="V12" s="160">
        <f>SUM(V13:V21)</f>
        <v>32.31</v>
      </c>
      <c r="W12" s="160"/>
      <c r="X12" s="160"/>
      <c r="Y12" s="160"/>
      <c r="AG12" t="s">
        <v>125</v>
      </c>
    </row>
    <row r="13" spans="1:60" ht="22.5" outlineLevel="1" x14ac:dyDescent="0.2">
      <c r="A13" s="175">
        <v>2</v>
      </c>
      <c r="B13" s="176" t="s">
        <v>136</v>
      </c>
      <c r="C13" s="185" t="s">
        <v>137</v>
      </c>
      <c r="D13" s="177" t="s">
        <v>138</v>
      </c>
      <c r="E13" s="178">
        <v>10</v>
      </c>
      <c r="F13" s="179"/>
      <c r="G13" s="180">
        <f>ROUND(E13*F13,2)</f>
        <v>0</v>
      </c>
      <c r="H13" s="179">
        <v>97.22</v>
      </c>
      <c r="I13" s="180">
        <f>ROUND(E13*H13,2)</f>
        <v>972.2</v>
      </c>
      <c r="J13" s="179">
        <v>158.28</v>
      </c>
      <c r="K13" s="180">
        <f>ROUND(E13*J13,2)</f>
        <v>1582.8</v>
      </c>
      <c r="L13" s="180">
        <v>21</v>
      </c>
      <c r="M13" s="180">
        <f>G13*(1+L13/100)</f>
        <v>0</v>
      </c>
      <c r="N13" s="178">
        <v>1.634E-2</v>
      </c>
      <c r="O13" s="178">
        <f>ROUND(E13*N13,2)</f>
        <v>0.16</v>
      </c>
      <c r="P13" s="178">
        <v>0</v>
      </c>
      <c r="Q13" s="178">
        <f>ROUND(E13*P13,2)</f>
        <v>0</v>
      </c>
      <c r="R13" s="180"/>
      <c r="S13" s="180" t="s">
        <v>129</v>
      </c>
      <c r="T13" s="181" t="s">
        <v>129</v>
      </c>
      <c r="U13" s="157">
        <v>0.253</v>
      </c>
      <c r="V13" s="157">
        <f>ROUND(E13*U13,2)</f>
        <v>2.5299999999999998</v>
      </c>
      <c r="W13" s="157"/>
      <c r="X13" s="157" t="s">
        <v>130</v>
      </c>
      <c r="Y13" s="157" t="s">
        <v>131</v>
      </c>
      <c r="Z13" s="147"/>
      <c r="AA13" s="147"/>
      <c r="AB13" s="147"/>
      <c r="AC13" s="147"/>
      <c r="AD13" s="147"/>
      <c r="AE13" s="147"/>
      <c r="AF13" s="147"/>
      <c r="AG13" s="147" t="s">
        <v>132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68">
        <v>3</v>
      </c>
      <c r="B14" s="169" t="s">
        <v>139</v>
      </c>
      <c r="C14" s="183" t="s">
        <v>140</v>
      </c>
      <c r="D14" s="170" t="s">
        <v>128</v>
      </c>
      <c r="E14" s="171">
        <v>68.2</v>
      </c>
      <c r="F14" s="172"/>
      <c r="G14" s="173">
        <f>ROUND(E14*F14,2)</f>
        <v>0</v>
      </c>
      <c r="H14" s="172">
        <v>35.229999999999997</v>
      </c>
      <c r="I14" s="173">
        <f>ROUND(E14*H14,2)</f>
        <v>2402.69</v>
      </c>
      <c r="J14" s="172">
        <v>166.27</v>
      </c>
      <c r="K14" s="173">
        <f>ROUND(E14*J14,2)</f>
        <v>11339.61</v>
      </c>
      <c r="L14" s="173">
        <v>21</v>
      </c>
      <c r="M14" s="173">
        <f>G14*(1+L14/100)</f>
        <v>0</v>
      </c>
      <c r="N14" s="171">
        <v>1.5810000000000001E-2</v>
      </c>
      <c r="O14" s="171">
        <f>ROUND(E14*N14,2)</f>
        <v>1.08</v>
      </c>
      <c r="P14" s="171">
        <v>0</v>
      </c>
      <c r="Q14" s="171">
        <f>ROUND(E14*P14,2)</f>
        <v>0</v>
      </c>
      <c r="R14" s="173"/>
      <c r="S14" s="173" t="s">
        <v>129</v>
      </c>
      <c r="T14" s="174" t="s">
        <v>129</v>
      </c>
      <c r="U14" s="157">
        <v>0.24845</v>
      </c>
      <c r="V14" s="157">
        <f>ROUND(E14*U14,2)</f>
        <v>16.940000000000001</v>
      </c>
      <c r="W14" s="157"/>
      <c r="X14" s="157" t="s">
        <v>130</v>
      </c>
      <c r="Y14" s="157" t="s">
        <v>131</v>
      </c>
      <c r="Z14" s="147"/>
      <c r="AA14" s="147"/>
      <c r="AB14" s="147"/>
      <c r="AC14" s="147"/>
      <c r="AD14" s="147"/>
      <c r="AE14" s="147"/>
      <c r="AF14" s="147"/>
      <c r="AG14" s="147" t="s">
        <v>132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267" t="s">
        <v>141</v>
      </c>
      <c r="D15" s="268"/>
      <c r="E15" s="268"/>
      <c r="F15" s="268"/>
      <c r="G15" s="268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142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68">
        <v>4</v>
      </c>
      <c r="B16" s="169" t="s">
        <v>143</v>
      </c>
      <c r="C16" s="183" t="s">
        <v>144</v>
      </c>
      <c r="D16" s="170" t="s">
        <v>128</v>
      </c>
      <c r="E16" s="171">
        <v>8.91</v>
      </c>
      <c r="F16" s="172"/>
      <c r="G16" s="173">
        <f>ROUND(E16*F16,2)</f>
        <v>0</v>
      </c>
      <c r="H16" s="172">
        <v>126.91</v>
      </c>
      <c r="I16" s="173">
        <f>ROUND(E16*H16,2)</f>
        <v>1130.77</v>
      </c>
      <c r="J16" s="172">
        <v>843.09</v>
      </c>
      <c r="K16" s="173">
        <f>ROUND(E16*J16,2)</f>
        <v>7511.93</v>
      </c>
      <c r="L16" s="173">
        <v>21</v>
      </c>
      <c r="M16" s="173">
        <f>G16*(1+L16/100)</f>
        <v>0</v>
      </c>
      <c r="N16" s="171">
        <v>5.3690000000000002E-2</v>
      </c>
      <c r="O16" s="171">
        <f>ROUND(E16*N16,2)</f>
        <v>0.48</v>
      </c>
      <c r="P16" s="171">
        <v>0</v>
      </c>
      <c r="Q16" s="171">
        <f>ROUND(E16*P16,2)</f>
        <v>0</v>
      </c>
      <c r="R16" s="173"/>
      <c r="S16" s="173" t="s">
        <v>129</v>
      </c>
      <c r="T16" s="174" t="s">
        <v>129</v>
      </c>
      <c r="U16" s="157">
        <v>1.17717</v>
      </c>
      <c r="V16" s="157">
        <f>ROUND(E16*U16,2)</f>
        <v>10.49</v>
      </c>
      <c r="W16" s="157"/>
      <c r="X16" s="157" t="s">
        <v>130</v>
      </c>
      <c r="Y16" s="157" t="s">
        <v>131</v>
      </c>
      <c r="Z16" s="147"/>
      <c r="AA16" s="147"/>
      <c r="AB16" s="147"/>
      <c r="AC16" s="147"/>
      <c r="AD16" s="147"/>
      <c r="AE16" s="147"/>
      <c r="AF16" s="147"/>
      <c r="AG16" s="147" t="s">
        <v>132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4" t="s">
        <v>145</v>
      </c>
      <c r="D17" s="158"/>
      <c r="E17" s="159">
        <v>8.91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68">
        <v>5</v>
      </c>
      <c r="B18" s="169" t="s">
        <v>146</v>
      </c>
      <c r="C18" s="183" t="s">
        <v>147</v>
      </c>
      <c r="D18" s="170" t="s">
        <v>128</v>
      </c>
      <c r="E18" s="171">
        <v>47.031500000000001</v>
      </c>
      <c r="F18" s="172"/>
      <c r="G18" s="173">
        <f>ROUND(E18*F18,2)</f>
        <v>0</v>
      </c>
      <c r="H18" s="172">
        <v>241.28</v>
      </c>
      <c r="I18" s="173">
        <f>ROUND(E18*H18,2)</f>
        <v>11347.76</v>
      </c>
      <c r="J18" s="172">
        <v>33.22</v>
      </c>
      <c r="K18" s="173">
        <f>ROUND(E18*J18,2)</f>
        <v>1562.39</v>
      </c>
      <c r="L18" s="173">
        <v>21</v>
      </c>
      <c r="M18" s="173">
        <f>G18*(1+L18/100)</f>
        <v>0</v>
      </c>
      <c r="N18" s="171">
        <v>1.6000000000000001E-3</v>
      </c>
      <c r="O18" s="171">
        <f>ROUND(E18*N18,2)</f>
        <v>0.08</v>
      </c>
      <c r="P18" s="171">
        <v>0</v>
      </c>
      <c r="Q18" s="171">
        <f>ROUND(E18*P18,2)</f>
        <v>0</v>
      </c>
      <c r="R18" s="173"/>
      <c r="S18" s="173" t="s">
        <v>129</v>
      </c>
      <c r="T18" s="174" t="s">
        <v>129</v>
      </c>
      <c r="U18" s="157">
        <v>0.05</v>
      </c>
      <c r="V18" s="157">
        <f>ROUND(E18*U18,2)</f>
        <v>2.35</v>
      </c>
      <c r="W18" s="157"/>
      <c r="X18" s="157" t="s">
        <v>130</v>
      </c>
      <c r="Y18" s="157" t="s">
        <v>131</v>
      </c>
      <c r="Z18" s="147"/>
      <c r="AA18" s="147"/>
      <c r="AB18" s="147"/>
      <c r="AC18" s="147"/>
      <c r="AD18" s="147"/>
      <c r="AE18" s="147"/>
      <c r="AF18" s="147"/>
      <c r="AG18" s="147" t="s">
        <v>132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4" t="s">
        <v>148</v>
      </c>
      <c r="D19" s="158"/>
      <c r="E19" s="159">
        <v>28.6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134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4" t="s">
        <v>149</v>
      </c>
      <c r="D20" s="158"/>
      <c r="E20" s="159">
        <v>7.141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134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4" t="s">
        <v>150</v>
      </c>
      <c r="D21" s="158"/>
      <c r="E21" s="159">
        <v>11.2905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161" t="s">
        <v>124</v>
      </c>
      <c r="B22" s="162" t="s">
        <v>65</v>
      </c>
      <c r="C22" s="182" t="s">
        <v>66</v>
      </c>
      <c r="D22" s="163"/>
      <c r="E22" s="164"/>
      <c r="F22" s="165"/>
      <c r="G22" s="165">
        <f>SUMIF(AG23:AG26,"&lt;&gt;NOR",G23:G26)</f>
        <v>0</v>
      </c>
      <c r="H22" s="165"/>
      <c r="I22" s="165">
        <f>SUM(I23:I26)</f>
        <v>56541.61</v>
      </c>
      <c r="J22" s="165"/>
      <c r="K22" s="165">
        <f>SUM(K23:K26)</f>
        <v>37355.61</v>
      </c>
      <c r="L22" s="165"/>
      <c r="M22" s="165">
        <f>SUM(M23:M26)</f>
        <v>0</v>
      </c>
      <c r="N22" s="164"/>
      <c r="O22" s="164">
        <f>SUM(O23:O26)</f>
        <v>2.76</v>
      </c>
      <c r="P22" s="164"/>
      <c r="Q22" s="164">
        <f>SUM(Q23:Q26)</f>
        <v>0</v>
      </c>
      <c r="R22" s="165"/>
      <c r="S22" s="165"/>
      <c r="T22" s="166"/>
      <c r="U22" s="160"/>
      <c r="V22" s="160">
        <f>SUM(V23:V26)</f>
        <v>44.14</v>
      </c>
      <c r="W22" s="160"/>
      <c r="X22" s="160"/>
      <c r="Y22" s="160"/>
      <c r="AG22" t="s">
        <v>125</v>
      </c>
    </row>
    <row r="23" spans="1:60" ht="22.5" outlineLevel="1" x14ac:dyDescent="0.2">
      <c r="A23" s="175">
        <v>6</v>
      </c>
      <c r="B23" s="176" t="s">
        <v>151</v>
      </c>
      <c r="C23" s="185" t="s">
        <v>152</v>
      </c>
      <c r="D23" s="177" t="s">
        <v>138</v>
      </c>
      <c r="E23" s="178">
        <v>15</v>
      </c>
      <c r="F23" s="179"/>
      <c r="G23" s="180">
        <f>ROUND(E23*F23,2)</f>
        <v>0</v>
      </c>
      <c r="H23" s="179">
        <v>191.19</v>
      </c>
      <c r="I23" s="180">
        <f>ROUND(E23*H23,2)</f>
        <v>2867.85</v>
      </c>
      <c r="J23" s="179">
        <v>282.81</v>
      </c>
      <c r="K23" s="180">
        <f>ROUND(E23*J23,2)</f>
        <v>4242.1499999999996</v>
      </c>
      <c r="L23" s="180">
        <v>21</v>
      </c>
      <c r="M23" s="180">
        <f>G23*(1+L23/100)</f>
        <v>0</v>
      </c>
      <c r="N23" s="178">
        <v>4.8000000000000001E-4</v>
      </c>
      <c r="O23" s="178">
        <f>ROUND(E23*N23,2)</f>
        <v>0.01</v>
      </c>
      <c r="P23" s="178">
        <v>0</v>
      </c>
      <c r="Q23" s="178">
        <f>ROUND(E23*P23,2)</f>
        <v>0</v>
      </c>
      <c r="R23" s="180"/>
      <c r="S23" s="180" t="s">
        <v>129</v>
      </c>
      <c r="T23" s="181" t="s">
        <v>129</v>
      </c>
      <c r="U23" s="157">
        <v>0.5</v>
      </c>
      <c r="V23" s="157">
        <f>ROUND(E23*U23,2)</f>
        <v>7.5</v>
      </c>
      <c r="W23" s="157"/>
      <c r="X23" s="157" t="s">
        <v>130</v>
      </c>
      <c r="Y23" s="157" t="s">
        <v>131</v>
      </c>
      <c r="Z23" s="147"/>
      <c r="AA23" s="147"/>
      <c r="AB23" s="147"/>
      <c r="AC23" s="147"/>
      <c r="AD23" s="147"/>
      <c r="AE23" s="147"/>
      <c r="AF23" s="147"/>
      <c r="AG23" s="147" t="s">
        <v>132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33.75" outlineLevel="1" x14ac:dyDescent="0.2">
      <c r="A24" s="175">
        <v>7</v>
      </c>
      <c r="B24" s="176" t="s">
        <v>153</v>
      </c>
      <c r="C24" s="185" t="s">
        <v>154</v>
      </c>
      <c r="D24" s="177" t="s">
        <v>128</v>
      </c>
      <c r="E24" s="178">
        <v>47.031500000000001</v>
      </c>
      <c r="F24" s="179"/>
      <c r="G24" s="180">
        <f>ROUND(E24*F24,2)</f>
        <v>0</v>
      </c>
      <c r="H24" s="179">
        <v>783.4</v>
      </c>
      <c r="I24" s="180">
        <f>ROUND(E24*H24,2)</f>
        <v>36844.480000000003</v>
      </c>
      <c r="J24" s="179">
        <v>396.6</v>
      </c>
      <c r="K24" s="180">
        <f>ROUND(E24*J24,2)</f>
        <v>18652.689999999999</v>
      </c>
      <c r="L24" s="180">
        <v>21</v>
      </c>
      <c r="M24" s="180">
        <f>G24*(1+L24/100)</f>
        <v>0</v>
      </c>
      <c r="N24" s="178">
        <v>4.0300000000000002E-2</v>
      </c>
      <c r="O24" s="178">
        <f>ROUND(E24*N24,2)</f>
        <v>1.9</v>
      </c>
      <c r="P24" s="178">
        <v>0</v>
      </c>
      <c r="Q24" s="178">
        <f>ROUND(E24*P24,2)</f>
        <v>0</v>
      </c>
      <c r="R24" s="180"/>
      <c r="S24" s="180" t="s">
        <v>129</v>
      </c>
      <c r="T24" s="181" t="s">
        <v>155</v>
      </c>
      <c r="U24" s="157">
        <v>0.35699999999999998</v>
      </c>
      <c r="V24" s="157">
        <f>ROUND(E24*U24,2)</f>
        <v>16.79</v>
      </c>
      <c r="W24" s="157"/>
      <c r="X24" s="157" t="s">
        <v>130</v>
      </c>
      <c r="Y24" s="157" t="s">
        <v>131</v>
      </c>
      <c r="Z24" s="147"/>
      <c r="AA24" s="147"/>
      <c r="AB24" s="147"/>
      <c r="AC24" s="147"/>
      <c r="AD24" s="147"/>
      <c r="AE24" s="147"/>
      <c r="AF24" s="147"/>
      <c r="AG24" s="147" t="s">
        <v>132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75">
        <v>8</v>
      </c>
      <c r="B25" s="176" t="s">
        <v>156</v>
      </c>
      <c r="C25" s="185" t="s">
        <v>157</v>
      </c>
      <c r="D25" s="177" t="s">
        <v>128</v>
      </c>
      <c r="E25" s="178">
        <v>47.031500000000001</v>
      </c>
      <c r="F25" s="179"/>
      <c r="G25" s="180">
        <f>ROUND(E25*F25,2)</f>
        <v>0</v>
      </c>
      <c r="H25" s="179">
        <v>357.83</v>
      </c>
      <c r="I25" s="180">
        <f>ROUND(E25*H25,2)</f>
        <v>16829.28</v>
      </c>
      <c r="J25" s="179">
        <v>251.17</v>
      </c>
      <c r="K25" s="180">
        <f>ROUND(E25*J25,2)</f>
        <v>11812.9</v>
      </c>
      <c r="L25" s="180">
        <v>21</v>
      </c>
      <c r="M25" s="180">
        <f>G25*(1+L25/100)</f>
        <v>0</v>
      </c>
      <c r="N25" s="178">
        <v>1.8010000000000002E-2</v>
      </c>
      <c r="O25" s="178">
        <f>ROUND(E25*N25,2)</f>
        <v>0.85</v>
      </c>
      <c r="P25" s="178">
        <v>0</v>
      </c>
      <c r="Q25" s="178">
        <f>ROUND(E25*P25,2)</f>
        <v>0</v>
      </c>
      <c r="R25" s="180"/>
      <c r="S25" s="180" t="s">
        <v>129</v>
      </c>
      <c r="T25" s="181" t="s">
        <v>129</v>
      </c>
      <c r="U25" s="157">
        <v>0.372</v>
      </c>
      <c r="V25" s="157">
        <f>ROUND(E25*U25,2)</f>
        <v>17.5</v>
      </c>
      <c r="W25" s="157"/>
      <c r="X25" s="157" t="s">
        <v>130</v>
      </c>
      <c r="Y25" s="157" t="s">
        <v>131</v>
      </c>
      <c r="Z25" s="147"/>
      <c r="AA25" s="147"/>
      <c r="AB25" s="147"/>
      <c r="AC25" s="147"/>
      <c r="AD25" s="147"/>
      <c r="AE25" s="147"/>
      <c r="AF25" s="147"/>
      <c r="AG25" s="147" t="s">
        <v>132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5">
        <v>9</v>
      </c>
      <c r="B26" s="176" t="s">
        <v>158</v>
      </c>
      <c r="C26" s="185" t="s">
        <v>159</v>
      </c>
      <c r="D26" s="177" t="s">
        <v>128</v>
      </c>
      <c r="E26" s="178">
        <v>47.031500000000001</v>
      </c>
      <c r="F26" s="179"/>
      <c r="G26" s="180">
        <f>ROUND(E26*F26,2)</f>
        <v>0</v>
      </c>
      <c r="H26" s="179">
        <v>0</v>
      </c>
      <c r="I26" s="180">
        <f>ROUND(E26*H26,2)</f>
        <v>0</v>
      </c>
      <c r="J26" s="179">
        <v>56.3</v>
      </c>
      <c r="K26" s="180">
        <f>ROUND(E26*J26,2)</f>
        <v>2647.87</v>
      </c>
      <c r="L26" s="180">
        <v>21</v>
      </c>
      <c r="M26" s="180">
        <f>G26*(1+L26/100)</f>
        <v>0</v>
      </c>
      <c r="N26" s="178">
        <v>0</v>
      </c>
      <c r="O26" s="178">
        <f>ROUND(E26*N26,2)</f>
        <v>0</v>
      </c>
      <c r="P26" s="178">
        <v>0</v>
      </c>
      <c r="Q26" s="178">
        <f>ROUND(E26*P26,2)</f>
        <v>0</v>
      </c>
      <c r="R26" s="180"/>
      <c r="S26" s="180" t="s">
        <v>129</v>
      </c>
      <c r="T26" s="181" t="s">
        <v>129</v>
      </c>
      <c r="U26" s="157">
        <v>0.05</v>
      </c>
      <c r="V26" s="157">
        <f>ROUND(E26*U26,2)</f>
        <v>2.35</v>
      </c>
      <c r="W26" s="157"/>
      <c r="X26" s="157" t="s">
        <v>130</v>
      </c>
      <c r="Y26" s="157" t="s">
        <v>131</v>
      </c>
      <c r="Z26" s="147"/>
      <c r="AA26" s="147"/>
      <c r="AB26" s="147"/>
      <c r="AC26" s="147"/>
      <c r="AD26" s="147"/>
      <c r="AE26" s="147"/>
      <c r="AF26" s="147"/>
      <c r="AG26" s="147" t="s">
        <v>132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161" t="s">
        <v>124</v>
      </c>
      <c r="B27" s="162" t="s">
        <v>67</v>
      </c>
      <c r="C27" s="182" t="s">
        <v>68</v>
      </c>
      <c r="D27" s="163"/>
      <c r="E27" s="164"/>
      <c r="F27" s="165"/>
      <c r="G27" s="165">
        <f>SUMIF(AG28:AG30,"&lt;&gt;NOR",G28:G30)</f>
        <v>0</v>
      </c>
      <c r="H27" s="165"/>
      <c r="I27" s="165">
        <f>SUM(I28:I30)</f>
        <v>5426.76</v>
      </c>
      <c r="J27" s="165"/>
      <c r="K27" s="165">
        <f>SUM(K28:K30)</f>
        <v>4097.03</v>
      </c>
      <c r="L27" s="165"/>
      <c r="M27" s="165">
        <f>SUM(M28:M30)</f>
        <v>0</v>
      </c>
      <c r="N27" s="164"/>
      <c r="O27" s="164">
        <f>SUM(O28:O30)</f>
        <v>0.09</v>
      </c>
      <c r="P27" s="164"/>
      <c r="Q27" s="164">
        <f>SUM(Q28:Q30)</f>
        <v>0</v>
      </c>
      <c r="R27" s="165"/>
      <c r="S27" s="165"/>
      <c r="T27" s="166"/>
      <c r="U27" s="160"/>
      <c r="V27" s="160">
        <f>SUM(V28:V30)</f>
        <v>5.98</v>
      </c>
      <c r="W27" s="160"/>
      <c r="X27" s="160"/>
      <c r="Y27" s="160"/>
      <c r="AG27" t="s">
        <v>125</v>
      </c>
    </row>
    <row r="28" spans="1:60" ht="22.5" outlineLevel="1" x14ac:dyDescent="0.2">
      <c r="A28" s="175">
        <v>10</v>
      </c>
      <c r="B28" s="176" t="s">
        <v>160</v>
      </c>
      <c r="C28" s="185" t="s">
        <v>161</v>
      </c>
      <c r="D28" s="177" t="s">
        <v>162</v>
      </c>
      <c r="E28" s="178">
        <v>2</v>
      </c>
      <c r="F28" s="179"/>
      <c r="G28" s="180">
        <f>ROUND(E28*F28,2)</f>
        <v>0</v>
      </c>
      <c r="H28" s="179">
        <v>1865.03</v>
      </c>
      <c r="I28" s="180">
        <f>ROUND(E28*H28,2)</f>
        <v>3730.06</v>
      </c>
      <c r="J28" s="179">
        <v>1279.97</v>
      </c>
      <c r="K28" s="180">
        <f>ROUND(E28*J28,2)</f>
        <v>2559.94</v>
      </c>
      <c r="L28" s="180">
        <v>21</v>
      </c>
      <c r="M28" s="180">
        <f>G28*(1+L28/100)</f>
        <v>0</v>
      </c>
      <c r="N28" s="178">
        <v>3.1469999999999998E-2</v>
      </c>
      <c r="O28" s="178">
        <f>ROUND(E28*N28,2)</f>
        <v>0.06</v>
      </c>
      <c r="P28" s="178">
        <v>0</v>
      </c>
      <c r="Q28" s="178">
        <f>ROUND(E28*P28,2)</f>
        <v>0</v>
      </c>
      <c r="R28" s="180"/>
      <c r="S28" s="180" t="s">
        <v>129</v>
      </c>
      <c r="T28" s="181" t="s">
        <v>129</v>
      </c>
      <c r="U28" s="157">
        <v>1.86</v>
      </c>
      <c r="V28" s="157">
        <f>ROUND(E28*U28,2)</f>
        <v>3.72</v>
      </c>
      <c r="W28" s="157"/>
      <c r="X28" s="157" t="s">
        <v>130</v>
      </c>
      <c r="Y28" s="157" t="s">
        <v>131</v>
      </c>
      <c r="Z28" s="147"/>
      <c r="AA28" s="147"/>
      <c r="AB28" s="147"/>
      <c r="AC28" s="147"/>
      <c r="AD28" s="147"/>
      <c r="AE28" s="147"/>
      <c r="AF28" s="147"/>
      <c r="AG28" s="147" t="s">
        <v>132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68">
        <v>11</v>
      </c>
      <c r="B29" s="169" t="s">
        <v>163</v>
      </c>
      <c r="C29" s="183" t="s">
        <v>164</v>
      </c>
      <c r="D29" s="170" t="s">
        <v>138</v>
      </c>
      <c r="E29" s="171">
        <v>5.31</v>
      </c>
      <c r="F29" s="172"/>
      <c r="G29" s="173">
        <f>ROUND(E29*F29,2)</f>
        <v>0</v>
      </c>
      <c r="H29" s="172">
        <v>319.52999999999997</v>
      </c>
      <c r="I29" s="173">
        <f>ROUND(E29*H29,2)</f>
        <v>1696.7</v>
      </c>
      <c r="J29" s="172">
        <v>289.47000000000003</v>
      </c>
      <c r="K29" s="173">
        <f>ROUND(E29*J29,2)</f>
        <v>1537.09</v>
      </c>
      <c r="L29" s="173">
        <v>21</v>
      </c>
      <c r="M29" s="173">
        <f>G29*(1+L29/100)</f>
        <v>0</v>
      </c>
      <c r="N29" s="171">
        <v>6.1599999999999997E-3</v>
      </c>
      <c r="O29" s="171">
        <f>ROUND(E29*N29,2)</f>
        <v>0.03</v>
      </c>
      <c r="P29" s="171">
        <v>0</v>
      </c>
      <c r="Q29" s="171">
        <f>ROUND(E29*P29,2)</f>
        <v>0</v>
      </c>
      <c r="R29" s="173"/>
      <c r="S29" s="173" t="s">
        <v>129</v>
      </c>
      <c r="T29" s="174" t="s">
        <v>129</v>
      </c>
      <c r="U29" s="157">
        <v>0.42499999999999999</v>
      </c>
      <c r="V29" s="157">
        <f>ROUND(E29*U29,2)</f>
        <v>2.2599999999999998</v>
      </c>
      <c r="W29" s="157"/>
      <c r="X29" s="157" t="s">
        <v>130</v>
      </c>
      <c r="Y29" s="157" t="s">
        <v>131</v>
      </c>
      <c r="Z29" s="147"/>
      <c r="AA29" s="147"/>
      <c r="AB29" s="147"/>
      <c r="AC29" s="147"/>
      <c r="AD29" s="147"/>
      <c r="AE29" s="147"/>
      <c r="AF29" s="147"/>
      <c r="AG29" s="147" t="s">
        <v>132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4" t="s">
        <v>165</v>
      </c>
      <c r="D30" s="158"/>
      <c r="E30" s="159">
        <v>5.31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134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x14ac:dyDescent="0.2">
      <c r="A31" s="161" t="s">
        <v>124</v>
      </c>
      <c r="B31" s="162" t="s">
        <v>69</v>
      </c>
      <c r="C31" s="182" t="s">
        <v>70</v>
      </c>
      <c r="D31" s="163"/>
      <c r="E31" s="164"/>
      <c r="F31" s="165"/>
      <c r="G31" s="165">
        <f>SUMIF(AG32:AG32,"&lt;&gt;NOR",G32:G32)</f>
        <v>0</v>
      </c>
      <c r="H31" s="165"/>
      <c r="I31" s="165">
        <f>SUM(I32:I32)</f>
        <v>2312.54</v>
      </c>
      <c r="J31" s="165"/>
      <c r="K31" s="165">
        <f>SUM(K32:K32)</f>
        <v>5212.5</v>
      </c>
      <c r="L31" s="165"/>
      <c r="M31" s="165">
        <f>SUM(M32:M32)</f>
        <v>0</v>
      </c>
      <c r="N31" s="164"/>
      <c r="O31" s="164">
        <f>SUM(O32:O32)</f>
        <v>0.06</v>
      </c>
      <c r="P31" s="164"/>
      <c r="Q31" s="164">
        <f>SUM(Q32:Q32)</f>
        <v>0</v>
      </c>
      <c r="R31" s="165"/>
      <c r="S31" s="165"/>
      <c r="T31" s="166"/>
      <c r="U31" s="160"/>
      <c r="V31" s="160">
        <f>SUM(V32:V32)</f>
        <v>8.32</v>
      </c>
      <c r="W31" s="160"/>
      <c r="X31" s="160"/>
      <c r="Y31" s="160"/>
      <c r="AG31" t="s">
        <v>125</v>
      </c>
    </row>
    <row r="32" spans="1:60" outlineLevel="1" x14ac:dyDescent="0.2">
      <c r="A32" s="175">
        <v>12</v>
      </c>
      <c r="B32" s="176" t="s">
        <v>166</v>
      </c>
      <c r="C32" s="185" t="s">
        <v>167</v>
      </c>
      <c r="D32" s="177" t="s">
        <v>128</v>
      </c>
      <c r="E32" s="178">
        <v>47.031500000000001</v>
      </c>
      <c r="F32" s="179"/>
      <c r="G32" s="180">
        <f>ROUND(E32*F32,2)</f>
        <v>0</v>
      </c>
      <c r="H32" s="179">
        <v>49.17</v>
      </c>
      <c r="I32" s="180">
        <f>ROUND(E32*H32,2)</f>
        <v>2312.54</v>
      </c>
      <c r="J32" s="179">
        <v>110.83</v>
      </c>
      <c r="K32" s="180">
        <f>ROUND(E32*J32,2)</f>
        <v>5212.5</v>
      </c>
      <c r="L32" s="180">
        <v>21</v>
      </c>
      <c r="M32" s="180">
        <f>G32*(1+L32/100)</f>
        <v>0</v>
      </c>
      <c r="N32" s="178">
        <v>1.2099999999999999E-3</v>
      </c>
      <c r="O32" s="178">
        <f>ROUND(E32*N32,2)</f>
        <v>0.06</v>
      </c>
      <c r="P32" s="178">
        <v>0</v>
      </c>
      <c r="Q32" s="178">
        <f>ROUND(E32*P32,2)</f>
        <v>0</v>
      </c>
      <c r="R32" s="180"/>
      <c r="S32" s="180" t="s">
        <v>129</v>
      </c>
      <c r="T32" s="181" t="s">
        <v>129</v>
      </c>
      <c r="U32" s="157">
        <v>0.17699999999999999</v>
      </c>
      <c r="V32" s="157">
        <f>ROUND(E32*U32,2)</f>
        <v>8.32</v>
      </c>
      <c r="W32" s="157"/>
      <c r="X32" s="157" t="s">
        <v>130</v>
      </c>
      <c r="Y32" s="157" t="s">
        <v>131</v>
      </c>
      <c r="Z32" s="147"/>
      <c r="AA32" s="147"/>
      <c r="AB32" s="147"/>
      <c r="AC32" s="147"/>
      <c r="AD32" s="147"/>
      <c r="AE32" s="147"/>
      <c r="AF32" s="147"/>
      <c r="AG32" s="147" t="s">
        <v>132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5.5" x14ac:dyDescent="0.2">
      <c r="A33" s="161" t="s">
        <v>124</v>
      </c>
      <c r="B33" s="162" t="s">
        <v>71</v>
      </c>
      <c r="C33" s="182" t="s">
        <v>72</v>
      </c>
      <c r="D33" s="163"/>
      <c r="E33" s="164"/>
      <c r="F33" s="165"/>
      <c r="G33" s="165">
        <f>SUMIF(AG34:AG34,"&lt;&gt;NOR",G34:G34)</f>
        <v>0</v>
      </c>
      <c r="H33" s="165"/>
      <c r="I33" s="165">
        <f>SUM(I34:I34)</f>
        <v>104.88</v>
      </c>
      <c r="J33" s="165"/>
      <c r="K33" s="165">
        <f>SUM(K34:K34)</f>
        <v>8196.18</v>
      </c>
      <c r="L33" s="165"/>
      <c r="M33" s="165">
        <f>SUM(M34:M34)</f>
        <v>0</v>
      </c>
      <c r="N33" s="164"/>
      <c r="O33" s="164">
        <f>SUM(O34:O34)</f>
        <v>0</v>
      </c>
      <c r="P33" s="164"/>
      <c r="Q33" s="164">
        <f>SUM(Q34:Q34)</f>
        <v>0</v>
      </c>
      <c r="R33" s="165"/>
      <c r="S33" s="165"/>
      <c r="T33" s="166"/>
      <c r="U33" s="160"/>
      <c r="V33" s="160">
        <f>SUM(V34:V34)</f>
        <v>14.49</v>
      </c>
      <c r="W33" s="160"/>
      <c r="X33" s="160"/>
      <c r="Y33" s="160"/>
      <c r="AG33" t="s">
        <v>125</v>
      </c>
    </row>
    <row r="34" spans="1:60" outlineLevel="1" x14ac:dyDescent="0.2">
      <c r="A34" s="175">
        <v>13</v>
      </c>
      <c r="B34" s="176" t="s">
        <v>168</v>
      </c>
      <c r="C34" s="185" t="s">
        <v>169</v>
      </c>
      <c r="D34" s="177" t="s">
        <v>128</v>
      </c>
      <c r="E34" s="178">
        <v>47.031500000000001</v>
      </c>
      <c r="F34" s="179"/>
      <c r="G34" s="180">
        <f>ROUND(E34*F34,2)</f>
        <v>0</v>
      </c>
      <c r="H34" s="179">
        <v>2.23</v>
      </c>
      <c r="I34" s="180">
        <f>ROUND(E34*H34,2)</f>
        <v>104.88</v>
      </c>
      <c r="J34" s="179">
        <v>174.27</v>
      </c>
      <c r="K34" s="180">
        <f>ROUND(E34*J34,2)</f>
        <v>8196.18</v>
      </c>
      <c r="L34" s="180">
        <v>21</v>
      </c>
      <c r="M34" s="180">
        <f>G34*(1+L34/100)</f>
        <v>0</v>
      </c>
      <c r="N34" s="178">
        <v>4.0000000000000003E-5</v>
      </c>
      <c r="O34" s="178">
        <f>ROUND(E34*N34,2)</f>
        <v>0</v>
      </c>
      <c r="P34" s="178">
        <v>0</v>
      </c>
      <c r="Q34" s="178">
        <f>ROUND(E34*P34,2)</f>
        <v>0</v>
      </c>
      <c r="R34" s="180"/>
      <c r="S34" s="180" t="s">
        <v>129</v>
      </c>
      <c r="T34" s="181" t="s">
        <v>129</v>
      </c>
      <c r="U34" s="157">
        <v>0.308</v>
      </c>
      <c r="V34" s="157">
        <f>ROUND(E34*U34,2)</f>
        <v>14.49</v>
      </c>
      <c r="W34" s="157"/>
      <c r="X34" s="157" t="s">
        <v>130</v>
      </c>
      <c r="Y34" s="157" t="s">
        <v>131</v>
      </c>
      <c r="Z34" s="147"/>
      <c r="AA34" s="147"/>
      <c r="AB34" s="147"/>
      <c r="AC34" s="147"/>
      <c r="AD34" s="147"/>
      <c r="AE34" s="147"/>
      <c r="AF34" s="147"/>
      <c r="AG34" s="147" t="s">
        <v>132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">
      <c r="A35" s="161" t="s">
        <v>124</v>
      </c>
      <c r="B35" s="162" t="s">
        <v>73</v>
      </c>
      <c r="C35" s="182" t="s">
        <v>74</v>
      </c>
      <c r="D35" s="163"/>
      <c r="E35" s="164"/>
      <c r="F35" s="165"/>
      <c r="G35" s="165">
        <f>SUMIF(AG36:AG41,"&lt;&gt;NOR",G36:G41)</f>
        <v>0</v>
      </c>
      <c r="H35" s="165"/>
      <c r="I35" s="165">
        <f>SUM(I36:I41)</f>
        <v>329.63</v>
      </c>
      <c r="J35" s="165"/>
      <c r="K35" s="165">
        <f>SUM(K36:K41)</f>
        <v>14775.710000000001</v>
      </c>
      <c r="L35" s="165"/>
      <c r="M35" s="165">
        <f>SUM(M36:M41)</f>
        <v>0</v>
      </c>
      <c r="N35" s="164"/>
      <c r="O35" s="164">
        <f>SUM(O36:O41)</f>
        <v>0.01</v>
      </c>
      <c r="P35" s="164"/>
      <c r="Q35" s="164">
        <f>SUM(Q36:Q41)</f>
        <v>5.6199999999999992</v>
      </c>
      <c r="R35" s="165"/>
      <c r="S35" s="165"/>
      <c r="T35" s="166"/>
      <c r="U35" s="160"/>
      <c r="V35" s="160">
        <f>SUM(V36:V41)</f>
        <v>23.64</v>
      </c>
      <c r="W35" s="160"/>
      <c r="X35" s="160"/>
      <c r="Y35" s="160"/>
      <c r="AG35" t="s">
        <v>125</v>
      </c>
    </row>
    <row r="36" spans="1:60" outlineLevel="1" x14ac:dyDescent="0.2">
      <c r="A36" s="175">
        <v>14</v>
      </c>
      <c r="B36" s="176" t="s">
        <v>170</v>
      </c>
      <c r="C36" s="185" t="s">
        <v>171</v>
      </c>
      <c r="D36" s="177" t="s">
        <v>128</v>
      </c>
      <c r="E36" s="178">
        <v>47.031500000000001</v>
      </c>
      <c r="F36" s="179"/>
      <c r="G36" s="180">
        <f>ROUND(E36*F36,2)</f>
        <v>0</v>
      </c>
      <c r="H36" s="179">
        <v>0</v>
      </c>
      <c r="I36" s="180">
        <f>ROUND(E36*H36,2)</f>
        <v>0</v>
      </c>
      <c r="J36" s="179">
        <v>226.5</v>
      </c>
      <c r="K36" s="180">
        <f>ROUND(E36*J36,2)</f>
        <v>10652.63</v>
      </c>
      <c r="L36" s="180">
        <v>21</v>
      </c>
      <c r="M36" s="180">
        <f>G36*(1+L36/100)</f>
        <v>0</v>
      </c>
      <c r="N36" s="178">
        <v>0</v>
      </c>
      <c r="O36" s="178">
        <f>ROUND(E36*N36,2)</f>
        <v>0</v>
      </c>
      <c r="P36" s="178">
        <v>0.11</v>
      </c>
      <c r="Q36" s="178">
        <f>ROUND(E36*P36,2)</f>
        <v>5.17</v>
      </c>
      <c r="R36" s="180"/>
      <c r="S36" s="180" t="s">
        <v>129</v>
      </c>
      <c r="T36" s="181" t="s">
        <v>129</v>
      </c>
      <c r="U36" s="157">
        <v>0.34599999999999997</v>
      </c>
      <c r="V36" s="157">
        <f>ROUND(E36*U36,2)</f>
        <v>16.27</v>
      </c>
      <c r="W36" s="157"/>
      <c r="X36" s="157" t="s">
        <v>130</v>
      </c>
      <c r="Y36" s="157" t="s">
        <v>131</v>
      </c>
      <c r="Z36" s="147"/>
      <c r="AA36" s="147"/>
      <c r="AB36" s="147"/>
      <c r="AC36" s="147"/>
      <c r="AD36" s="147"/>
      <c r="AE36" s="147"/>
      <c r="AF36" s="147"/>
      <c r="AG36" s="147" t="s">
        <v>132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5">
        <v>15</v>
      </c>
      <c r="B37" s="176" t="s">
        <v>172</v>
      </c>
      <c r="C37" s="185" t="s">
        <v>173</v>
      </c>
      <c r="D37" s="177" t="s">
        <v>138</v>
      </c>
      <c r="E37" s="178">
        <v>20</v>
      </c>
      <c r="F37" s="179"/>
      <c r="G37" s="180">
        <f>ROUND(E37*F37,2)</f>
        <v>0</v>
      </c>
      <c r="H37" s="179">
        <v>0</v>
      </c>
      <c r="I37" s="180">
        <f>ROUND(E37*H37,2)</f>
        <v>0</v>
      </c>
      <c r="J37" s="179">
        <v>39.6</v>
      </c>
      <c r="K37" s="180">
        <f>ROUND(E37*J37,2)</f>
        <v>792</v>
      </c>
      <c r="L37" s="180">
        <v>21</v>
      </c>
      <c r="M37" s="180">
        <f>G37*(1+L37/100)</f>
        <v>0</v>
      </c>
      <c r="N37" s="178">
        <v>0</v>
      </c>
      <c r="O37" s="178">
        <f>ROUND(E37*N37,2)</f>
        <v>0</v>
      </c>
      <c r="P37" s="178">
        <v>4.0000000000000002E-4</v>
      </c>
      <c r="Q37" s="178">
        <f>ROUND(E37*P37,2)</f>
        <v>0.01</v>
      </c>
      <c r="R37" s="180"/>
      <c r="S37" s="180" t="s">
        <v>129</v>
      </c>
      <c r="T37" s="181" t="s">
        <v>129</v>
      </c>
      <c r="U37" s="157">
        <v>7.0000000000000007E-2</v>
      </c>
      <c r="V37" s="157">
        <f>ROUND(E37*U37,2)</f>
        <v>1.4</v>
      </c>
      <c r="W37" s="157"/>
      <c r="X37" s="157" t="s">
        <v>130</v>
      </c>
      <c r="Y37" s="157" t="s">
        <v>131</v>
      </c>
      <c r="Z37" s="147"/>
      <c r="AA37" s="147"/>
      <c r="AB37" s="147"/>
      <c r="AC37" s="147"/>
      <c r="AD37" s="147"/>
      <c r="AE37" s="147"/>
      <c r="AF37" s="147"/>
      <c r="AG37" s="147" t="s">
        <v>132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5">
        <v>16</v>
      </c>
      <c r="B38" s="176" t="s">
        <v>174</v>
      </c>
      <c r="C38" s="185" t="s">
        <v>175</v>
      </c>
      <c r="D38" s="177" t="s">
        <v>128</v>
      </c>
      <c r="E38" s="178">
        <v>6.3719999999999999</v>
      </c>
      <c r="F38" s="179"/>
      <c r="G38" s="180">
        <f>ROUND(E38*F38,2)</f>
        <v>0</v>
      </c>
      <c r="H38" s="179">
        <v>29.21</v>
      </c>
      <c r="I38" s="180">
        <f>ROUND(E38*H38,2)</f>
        <v>186.13</v>
      </c>
      <c r="J38" s="179">
        <v>192.79</v>
      </c>
      <c r="K38" s="180">
        <f>ROUND(E38*J38,2)</f>
        <v>1228.46</v>
      </c>
      <c r="L38" s="180">
        <v>21</v>
      </c>
      <c r="M38" s="180">
        <f>G38*(1+L38/100)</f>
        <v>0</v>
      </c>
      <c r="N38" s="178">
        <v>1E-3</v>
      </c>
      <c r="O38" s="178">
        <f>ROUND(E38*N38,2)</f>
        <v>0.01</v>
      </c>
      <c r="P38" s="178">
        <v>3.1E-2</v>
      </c>
      <c r="Q38" s="178">
        <f>ROUND(E38*P38,2)</f>
        <v>0.2</v>
      </c>
      <c r="R38" s="180"/>
      <c r="S38" s="180" t="s">
        <v>129</v>
      </c>
      <c r="T38" s="181" t="s">
        <v>129</v>
      </c>
      <c r="U38" s="157">
        <v>0.33100000000000002</v>
      </c>
      <c r="V38" s="157">
        <f>ROUND(E38*U38,2)</f>
        <v>2.11</v>
      </c>
      <c r="W38" s="157"/>
      <c r="X38" s="157" t="s">
        <v>130</v>
      </c>
      <c r="Y38" s="157" t="s">
        <v>131</v>
      </c>
      <c r="Z38" s="147"/>
      <c r="AA38" s="147"/>
      <c r="AB38" s="147"/>
      <c r="AC38" s="147"/>
      <c r="AD38" s="147"/>
      <c r="AE38" s="147"/>
      <c r="AF38" s="147"/>
      <c r="AG38" s="147" t="s">
        <v>132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75">
        <v>17</v>
      </c>
      <c r="B39" s="176" t="s">
        <v>176</v>
      </c>
      <c r="C39" s="185" t="s">
        <v>177</v>
      </c>
      <c r="D39" s="177" t="s">
        <v>138</v>
      </c>
      <c r="E39" s="178">
        <v>5.31</v>
      </c>
      <c r="F39" s="179"/>
      <c r="G39" s="180">
        <f>ROUND(E39*F39,2)</f>
        <v>0</v>
      </c>
      <c r="H39" s="179">
        <v>0</v>
      </c>
      <c r="I39" s="180">
        <f>ROUND(E39*H39,2)</f>
        <v>0</v>
      </c>
      <c r="J39" s="179">
        <v>52</v>
      </c>
      <c r="K39" s="180">
        <f>ROUND(E39*J39,2)</f>
        <v>276.12</v>
      </c>
      <c r="L39" s="180">
        <v>21</v>
      </c>
      <c r="M39" s="180">
        <f>G39*(1+L39/100)</f>
        <v>0</v>
      </c>
      <c r="N39" s="178">
        <v>0</v>
      </c>
      <c r="O39" s="178">
        <f>ROUND(E39*N39,2)</f>
        <v>0</v>
      </c>
      <c r="P39" s="178">
        <v>1.1129999999999999E-2</v>
      </c>
      <c r="Q39" s="178">
        <f>ROUND(E39*P39,2)</f>
        <v>0.06</v>
      </c>
      <c r="R39" s="180"/>
      <c r="S39" s="180" t="s">
        <v>129</v>
      </c>
      <c r="T39" s="181" t="s">
        <v>129</v>
      </c>
      <c r="U39" s="157">
        <v>8.3000000000000004E-2</v>
      </c>
      <c r="V39" s="157">
        <f>ROUND(E39*U39,2)</f>
        <v>0.44</v>
      </c>
      <c r="W39" s="157"/>
      <c r="X39" s="157" t="s">
        <v>130</v>
      </c>
      <c r="Y39" s="157" t="s">
        <v>131</v>
      </c>
      <c r="Z39" s="147"/>
      <c r="AA39" s="147"/>
      <c r="AB39" s="147"/>
      <c r="AC39" s="147"/>
      <c r="AD39" s="147"/>
      <c r="AE39" s="147"/>
      <c r="AF39" s="147"/>
      <c r="AG39" s="147" t="s">
        <v>132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68">
        <v>18</v>
      </c>
      <c r="B40" s="169" t="s">
        <v>178</v>
      </c>
      <c r="C40" s="183" t="s">
        <v>179</v>
      </c>
      <c r="D40" s="170" t="s">
        <v>138</v>
      </c>
      <c r="E40" s="171">
        <v>10</v>
      </c>
      <c r="F40" s="172"/>
      <c r="G40" s="173">
        <f>ROUND(E40*F40,2)</f>
        <v>0</v>
      </c>
      <c r="H40" s="172">
        <v>14.35</v>
      </c>
      <c r="I40" s="173">
        <f>ROUND(E40*H40,2)</f>
        <v>143.5</v>
      </c>
      <c r="J40" s="172">
        <v>182.65</v>
      </c>
      <c r="K40" s="173">
        <f>ROUND(E40*J40,2)</f>
        <v>1826.5</v>
      </c>
      <c r="L40" s="173">
        <v>21</v>
      </c>
      <c r="M40" s="173">
        <f>G40*(1+L40/100)</f>
        <v>0</v>
      </c>
      <c r="N40" s="171">
        <v>4.8999999999999998E-4</v>
      </c>
      <c r="O40" s="171">
        <f>ROUND(E40*N40,2)</f>
        <v>0</v>
      </c>
      <c r="P40" s="171">
        <v>1.7999999999999999E-2</v>
      </c>
      <c r="Q40" s="171">
        <f>ROUND(E40*P40,2)</f>
        <v>0.18</v>
      </c>
      <c r="R40" s="173"/>
      <c r="S40" s="173" t="s">
        <v>129</v>
      </c>
      <c r="T40" s="174" t="s">
        <v>129</v>
      </c>
      <c r="U40" s="157">
        <v>0.34200000000000003</v>
      </c>
      <c r="V40" s="157">
        <f>ROUND(E40*U40,2)</f>
        <v>3.42</v>
      </c>
      <c r="W40" s="157"/>
      <c r="X40" s="157" t="s">
        <v>130</v>
      </c>
      <c r="Y40" s="157" t="s">
        <v>131</v>
      </c>
      <c r="Z40" s="147"/>
      <c r="AA40" s="147"/>
      <c r="AB40" s="147"/>
      <c r="AC40" s="147"/>
      <c r="AD40" s="147"/>
      <c r="AE40" s="147"/>
      <c r="AF40" s="147"/>
      <c r="AG40" s="147" t="s">
        <v>132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267" t="s">
        <v>180</v>
      </c>
      <c r="D41" s="268"/>
      <c r="E41" s="268"/>
      <c r="F41" s="268"/>
      <c r="G41" s="268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142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x14ac:dyDescent="0.2">
      <c r="A42" s="161" t="s">
        <v>124</v>
      </c>
      <c r="B42" s="162" t="s">
        <v>75</v>
      </c>
      <c r="C42" s="182" t="s">
        <v>76</v>
      </c>
      <c r="D42" s="163"/>
      <c r="E42" s="164"/>
      <c r="F42" s="165"/>
      <c r="G42" s="165">
        <f>SUMIF(AG43:AG50,"&lt;&gt;NOR",G43:G50)</f>
        <v>0</v>
      </c>
      <c r="H42" s="165"/>
      <c r="I42" s="165">
        <f>SUM(I43:I50)</f>
        <v>0</v>
      </c>
      <c r="J42" s="165"/>
      <c r="K42" s="165">
        <f>SUM(K43:K50)</f>
        <v>7789.32</v>
      </c>
      <c r="L42" s="165"/>
      <c r="M42" s="165">
        <f>SUM(M43:M50)</f>
        <v>0</v>
      </c>
      <c r="N42" s="164"/>
      <c r="O42" s="164">
        <f>SUM(O43:O50)</f>
        <v>0</v>
      </c>
      <c r="P42" s="164"/>
      <c r="Q42" s="164">
        <f>SUM(Q43:Q50)</f>
        <v>0</v>
      </c>
      <c r="R42" s="165"/>
      <c r="S42" s="165"/>
      <c r="T42" s="166"/>
      <c r="U42" s="160"/>
      <c r="V42" s="160">
        <f>SUM(V43:V50)</f>
        <v>12.98</v>
      </c>
      <c r="W42" s="160"/>
      <c r="X42" s="160"/>
      <c r="Y42" s="160"/>
      <c r="AG42" t="s">
        <v>125</v>
      </c>
    </row>
    <row r="43" spans="1:60" ht="22.5" outlineLevel="1" x14ac:dyDescent="0.2">
      <c r="A43" s="168">
        <v>19</v>
      </c>
      <c r="B43" s="169" t="s">
        <v>181</v>
      </c>
      <c r="C43" s="183" t="s">
        <v>182</v>
      </c>
      <c r="D43" s="170" t="s">
        <v>183</v>
      </c>
      <c r="E43" s="171">
        <v>6.1820000000000004</v>
      </c>
      <c r="F43" s="172"/>
      <c r="G43" s="173">
        <f>ROUND(E43*F43,2)</f>
        <v>0</v>
      </c>
      <c r="H43" s="172">
        <v>0</v>
      </c>
      <c r="I43" s="173">
        <f>ROUND(E43*H43,2)</f>
        <v>0</v>
      </c>
      <c r="J43" s="172">
        <v>1260</v>
      </c>
      <c r="K43" s="173">
        <f>ROUND(E43*J43,2)</f>
        <v>7789.32</v>
      </c>
      <c r="L43" s="173">
        <v>21</v>
      </c>
      <c r="M43" s="173">
        <f>G43*(1+L43/100)</f>
        <v>0</v>
      </c>
      <c r="N43" s="171">
        <v>0</v>
      </c>
      <c r="O43" s="171">
        <f>ROUND(E43*N43,2)</f>
        <v>0</v>
      </c>
      <c r="P43" s="171">
        <v>0</v>
      </c>
      <c r="Q43" s="171">
        <f>ROUND(E43*P43,2)</f>
        <v>0</v>
      </c>
      <c r="R43" s="173"/>
      <c r="S43" s="173" t="s">
        <v>129</v>
      </c>
      <c r="T43" s="174" t="s">
        <v>129</v>
      </c>
      <c r="U43" s="157">
        <v>2.1</v>
      </c>
      <c r="V43" s="157">
        <f>ROUND(E43*U43,2)</f>
        <v>12.98</v>
      </c>
      <c r="W43" s="157"/>
      <c r="X43" s="157" t="s">
        <v>130</v>
      </c>
      <c r="Y43" s="157" t="s">
        <v>131</v>
      </c>
      <c r="Z43" s="147"/>
      <c r="AA43" s="147"/>
      <c r="AB43" s="147"/>
      <c r="AC43" s="147"/>
      <c r="AD43" s="147"/>
      <c r="AE43" s="147"/>
      <c r="AF43" s="147"/>
      <c r="AG43" s="147" t="s">
        <v>132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4" t="s">
        <v>184</v>
      </c>
      <c r="D44" s="158"/>
      <c r="E44" s="159">
        <v>0.87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134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4" t="s">
        <v>185</v>
      </c>
      <c r="D45" s="158"/>
      <c r="E45" s="159">
        <v>1.79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134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84" t="s">
        <v>186</v>
      </c>
      <c r="D46" s="158"/>
      <c r="E46" s="159">
        <v>3.36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134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4" t="s">
        <v>187</v>
      </c>
      <c r="D47" s="158"/>
      <c r="E47" s="159">
        <v>9.5000000000000001E-2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4" t="s">
        <v>188</v>
      </c>
      <c r="D48" s="158"/>
      <c r="E48" s="159">
        <v>5.6000000000000001E-2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134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4" t="s">
        <v>189</v>
      </c>
      <c r="D49" s="158"/>
      <c r="E49" s="159">
        <v>1E-3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4" t="s">
        <v>190</v>
      </c>
      <c r="D50" s="158"/>
      <c r="E50" s="159">
        <v>0.01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134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1" t="s">
        <v>124</v>
      </c>
      <c r="B51" s="162" t="s">
        <v>77</v>
      </c>
      <c r="C51" s="182" t="s">
        <v>78</v>
      </c>
      <c r="D51" s="163"/>
      <c r="E51" s="164"/>
      <c r="F51" s="165"/>
      <c r="G51" s="165">
        <f>SUMIF(AG52:AG54,"&lt;&gt;NOR",G52:G54)</f>
        <v>0</v>
      </c>
      <c r="H51" s="165"/>
      <c r="I51" s="165">
        <f>SUM(I52:I54)</f>
        <v>4266.1000000000004</v>
      </c>
      <c r="J51" s="165"/>
      <c r="K51" s="165">
        <f>SUM(K52:K54)</f>
        <v>582.4</v>
      </c>
      <c r="L51" s="165"/>
      <c r="M51" s="165">
        <f>SUM(M52:M54)</f>
        <v>0</v>
      </c>
      <c r="N51" s="164"/>
      <c r="O51" s="164">
        <f>SUM(O52:O54)</f>
        <v>0</v>
      </c>
      <c r="P51" s="164"/>
      <c r="Q51" s="164">
        <f>SUM(Q52:Q54)</f>
        <v>0.01</v>
      </c>
      <c r="R51" s="165"/>
      <c r="S51" s="165"/>
      <c r="T51" s="166"/>
      <c r="U51" s="160"/>
      <c r="V51" s="160">
        <f>SUM(V52:V54)</f>
        <v>0.91999999999999993</v>
      </c>
      <c r="W51" s="160"/>
      <c r="X51" s="160"/>
      <c r="Y51" s="160"/>
      <c r="AG51" t="s">
        <v>125</v>
      </c>
    </row>
    <row r="52" spans="1:60" outlineLevel="1" x14ac:dyDescent="0.2">
      <c r="A52" s="175">
        <v>20</v>
      </c>
      <c r="B52" s="176" t="s">
        <v>191</v>
      </c>
      <c r="C52" s="185" t="s">
        <v>192</v>
      </c>
      <c r="D52" s="177" t="s">
        <v>193</v>
      </c>
      <c r="E52" s="178">
        <v>1</v>
      </c>
      <c r="F52" s="179"/>
      <c r="G52" s="180">
        <f>ROUND(E52*F52,2)</f>
        <v>0</v>
      </c>
      <c r="H52" s="179">
        <v>0</v>
      </c>
      <c r="I52" s="180">
        <f>ROUND(E52*H52,2)</f>
        <v>0</v>
      </c>
      <c r="J52" s="179">
        <v>263.5</v>
      </c>
      <c r="K52" s="180">
        <f>ROUND(E52*J52,2)</f>
        <v>263.5</v>
      </c>
      <c r="L52" s="180">
        <v>21</v>
      </c>
      <c r="M52" s="180">
        <f>G52*(1+L52/100)</f>
        <v>0</v>
      </c>
      <c r="N52" s="178">
        <v>0</v>
      </c>
      <c r="O52" s="178">
        <f>ROUND(E52*N52,2)</f>
        <v>0</v>
      </c>
      <c r="P52" s="178">
        <v>9.1999999999999998E-3</v>
      </c>
      <c r="Q52" s="178">
        <f>ROUND(E52*P52,2)</f>
        <v>0.01</v>
      </c>
      <c r="R52" s="180"/>
      <c r="S52" s="180" t="s">
        <v>129</v>
      </c>
      <c r="T52" s="181" t="s">
        <v>129</v>
      </c>
      <c r="U52" s="157">
        <v>0.46500000000000002</v>
      </c>
      <c r="V52" s="157">
        <f>ROUND(E52*U52,2)</f>
        <v>0.47</v>
      </c>
      <c r="W52" s="157"/>
      <c r="X52" s="157" t="s">
        <v>130</v>
      </c>
      <c r="Y52" s="157" t="s">
        <v>131</v>
      </c>
      <c r="Z52" s="147"/>
      <c r="AA52" s="147"/>
      <c r="AB52" s="147"/>
      <c r="AC52" s="147"/>
      <c r="AD52" s="147"/>
      <c r="AE52" s="147"/>
      <c r="AF52" s="147"/>
      <c r="AG52" s="147" t="s">
        <v>132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5">
        <v>21</v>
      </c>
      <c r="B53" s="176" t="s">
        <v>194</v>
      </c>
      <c r="C53" s="185" t="s">
        <v>195</v>
      </c>
      <c r="D53" s="177" t="s">
        <v>162</v>
      </c>
      <c r="E53" s="178">
        <v>1</v>
      </c>
      <c r="F53" s="179"/>
      <c r="G53" s="180">
        <f>ROUND(E53*F53,2)</f>
        <v>0</v>
      </c>
      <c r="H53" s="179">
        <v>1766.1</v>
      </c>
      <c r="I53" s="180">
        <f>ROUND(E53*H53,2)</f>
        <v>1766.1</v>
      </c>
      <c r="J53" s="179">
        <v>318.89999999999998</v>
      </c>
      <c r="K53" s="180">
        <f>ROUND(E53*J53,2)</f>
        <v>318.89999999999998</v>
      </c>
      <c r="L53" s="180">
        <v>21</v>
      </c>
      <c r="M53" s="180">
        <f>G53*(1+L53/100)</f>
        <v>0</v>
      </c>
      <c r="N53" s="178">
        <v>1.0399999999999999E-3</v>
      </c>
      <c r="O53" s="178">
        <f>ROUND(E53*N53,2)</f>
        <v>0</v>
      </c>
      <c r="P53" s="178">
        <v>0</v>
      </c>
      <c r="Q53" s="178">
        <f>ROUND(E53*P53,2)</f>
        <v>0</v>
      </c>
      <c r="R53" s="180"/>
      <c r="S53" s="180" t="s">
        <v>129</v>
      </c>
      <c r="T53" s="181" t="s">
        <v>129</v>
      </c>
      <c r="U53" s="157">
        <v>0.44500000000000001</v>
      </c>
      <c r="V53" s="157">
        <f>ROUND(E53*U53,2)</f>
        <v>0.45</v>
      </c>
      <c r="W53" s="157"/>
      <c r="X53" s="157" t="s">
        <v>130</v>
      </c>
      <c r="Y53" s="157" t="s">
        <v>131</v>
      </c>
      <c r="Z53" s="147"/>
      <c r="AA53" s="147"/>
      <c r="AB53" s="147"/>
      <c r="AC53" s="147"/>
      <c r="AD53" s="147"/>
      <c r="AE53" s="147"/>
      <c r="AF53" s="147"/>
      <c r="AG53" s="147" t="s">
        <v>132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5">
        <v>22</v>
      </c>
      <c r="B54" s="176" t="s">
        <v>196</v>
      </c>
      <c r="C54" s="185" t="s">
        <v>197</v>
      </c>
      <c r="D54" s="177" t="s">
        <v>162</v>
      </c>
      <c r="E54" s="178">
        <v>1</v>
      </c>
      <c r="F54" s="179"/>
      <c r="G54" s="180">
        <f>ROUND(E54*F54,2)</f>
        <v>0</v>
      </c>
      <c r="H54" s="179">
        <v>2500</v>
      </c>
      <c r="I54" s="180">
        <f>ROUND(E54*H54,2)</f>
        <v>2500</v>
      </c>
      <c r="J54" s="179">
        <v>0</v>
      </c>
      <c r="K54" s="180">
        <f>ROUND(E54*J54,2)</f>
        <v>0</v>
      </c>
      <c r="L54" s="180">
        <v>21</v>
      </c>
      <c r="M54" s="180">
        <f>G54*(1+L54/100)</f>
        <v>0</v>
      </c>
      <c r="N54" s="178">
        <v>1.5E-3</v>
      </c>
      <c r="O54" s="178">
        <f>ROUND(E54*N54,2)</f>
        <v>0</v>
      </c>
      <c r="P54" s="178">
        <v>0</v>
      </c>
      <c r="Q54" s="178">
        <f>ROUND(E54*P54,2)</f>
        <v>0</v>
      </c>
      <c r="R54" s="180" t="s">
        <v>198</v>
      </c>
      <c r="S54" s="180" t="s">
        <v>129</v>
      </c>
      <c r="T54" s="181" t="s">
        <v>155</v>
      </c>
      <c r="U54" s="157">
        <v>0</v>
      </c>
      <c r="V54" s="157">
        <f>ROUND(E54*U54,2)</f>
        <v>0</v>
      </c>
      <c r="W54" s="157"/>
      <c r="X54" s="157" t="s">
        <v>199</v>
      </c>
      <c r="Y54" s="157" t="s">
        <v>131</v>
      </c>
      <c r="Z54" s="147"/>
      <c r="AA54" s="147"/>
      <c r="AB54" s="147"/>
      <c r="AC54" s="147"/>
      <c r="AD54" s="147"/>
      <c r="AE54" s="147"/>
      <c r="AF54" s="147"/>
      <c r="AG54" s="147" t="s">
        <v>200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x14ac:dyDescent="0.2">
      <c r="A55" s="161" t="s">
        <v>124</v>
      </c>
      <c r="B55" s="162" t="s">
        <v>79</v>
      </c>
      <c r="C55" s="182" t="s">
        <v>80</v>
      </c>
      <c r="D55" s="163"/>
      <c r="E55" s="164"/>
      <c r="F55" s="165"/>
      <c r="G55" s="165">
        <f>SUMIF(AG56:AG57,"&lt;&gt;NOR",G56:G57)</f>
        <v>0</v>
      </c>
      <c r="H55" s="165"/>
      <c r="I55" s="165">
        <f>SUM(I56:I57)</f>
        <v>3059.25</v>
      </c>
      <c r="J55" s="165"/>
      <c r="K55" s="165">
        <f>SUM(K56:K57)</f>
        <v>1284.33</v>
      </c>
      <c r="L55" s="165"/>
      <c r="M55" s="165">
        <f>SUM(M56:M57)</f>
        <v>0</v>
      </c>
      <c r="N55" s="164"/>
      <c r="O55" s="164">
        <f>SUM(O56:O57)</f>
        <v>0.01</v>
      </c>
      <c r="P55" s="164"/>
      <c r="Q55" s="164">
        <f>SUM(Q56:Q57)</f>
        <v>0</v>
      </c>
      <c r="R55" s="165"/>
      <c r="S55" s="165"/>
      <c r="T55" s="166"/>
      <c r="U55" s="160"/>
      <c r="V55" s="160">
        <f>SUM(V56:V57)</f>
        <v>1.54</v>
      </c>
      <c r="W55" s="160"/>
      <c r="X55" s="160"/>
      <c r="Y55" s="160"/>
      <c r="AG55" t="s">
        <v>125</v>
      </c>
    </row>
    <row r="56" spans="1:60" ht="22.5" outlineLevel="1" x14ac:dyDescent="0.2">
      <c r="A56" s="168">
        <v>23</v>
      </c>
      <c r="B56" s="169" t="s">
        <v>201</v>
      </c>
      <c r="C56" s="183" t="s">
        <v>202</v>
      </c>
      <c r="D56" s="170" t="s">
        <v>138</v>
      </c>
      <c r="E56" s="171">
        <v>5.31</v>
      </c>
      <c r="F56" s="172"/>
      <c r="G56" s="173">
        <f>ROUND(E56*F56,2)</f>
        <v>0</v>
      </c>
      <c r="H56" s="172">
        <v>576.13</v>
      </c>
      <c r="I56" s="173">
        <f>ROUND(E56*H56,2)</f>
        <v>3059.25</v>
      </c>
      <c r="J56" s="172">
        <v>241.87</v>
      </c>
      <c r="K56" s="173">
        <f>ROUND(E56*J56,2)</f>
        <v>1284.33</v>
      </c>
      <c r="L56" s="173">
        <v>21</v>
      </c>
      <c r="M56" s="173">
        <f>G56*(1+L56/100)</f>
        <v>0</v>
      </c>
      <c r="N56" s="171">
        <v>2.2799999999999999E-3</v>
      </c>
      <c r="O56" s="171">
        <f>ROUND(E56*N56,2)</f>
        <v>0.01</v>
      </c>
      <c r="P56" s="171">
        <v>0</v>
      </c>
      <c r="Q56" s="171">
        <f>ROUND(E56*P56,2)</f>
        <v>0</v>
      </c>
      <c r="R56" s="173"/>
      <c r="S56" s="173" t="s">
        <v>129</v>
      </c>
      <c r="T56" s="174" t="s">
        <v>129</v>
      </c>
      <c r="U56" s="157">
        <v>0.28999999999999998</v>
      </c>
      <c r="V56" s="157">
        <f>ROUND(E56*U56,2)</f>
        <v>1.54</v>
      </c>
      <c r="W56" s="157"/>
      <c r="X56" s="157" t="s">
        <v>130</v>
      </c>
      <c r="Y56" s="157" t="s">
        <v>131</v>
      </c>
      <c r="Z56" s="147"/>
      <c r="AA56" s="147"/>
      <c r="AB56" s="147"/>
      <c r="AC56" s="147"/>
      <c r="AD56" s="147"/>
      <c r="AE56" s="147"/>
      <c r="AF56" s="147"/>
      <c r="AG56" s="147" t="s">
        <v>132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267" t="s">
        <v>203</v>
      </c>
      <c r="D57" s="268"/>
      <c r="E57" s="268"/>
      <c r="F57" s="268"/>
      <c r="G57" s="268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142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x14ac:dyDescent="0.2">
      <c r="A58" s="161" t="s">
        <v>124</v>
      </c>
      <c r="B58" s="162" t="s">
        <v>81</v>
      </c>
      <c r="C58" s="182" t="s">
        <v>82</v>
      </c>
      <c r="D58" s="163"/>
      <c r="E58" s="164"/>
      <c r="F58" s="165"/>
      <c r="G58" s="165">
        <f>SUMIF(AG59:AG68,"&lt;&gt;NOR",G59:G68)</f>
        <v>0</v>
      </c>
      <c r="H58" s="165"/>
      <c r="I58" s="165">
        <f>SUM(I59:I68)</f>
        <v>60680.97</v>
      </c>
      <c r="J58" s="165"/>
      <c r="K58" s="165">
        <f>SUM(K59:K68)</f>
        <v>16321.810000000001</v>
      </c>
      <c r="L58" s="165"/>
      <c r="M58" s="165">
        <f>SUM(M59:M68)</f>
        <v>0</v>
      </c>
      <c r="N58" s="164"/>
      <c r="O58" s="164">
        <f>SUM(O59:O68)</f>
        <v>0.27</v>
      </c>
      <c r="P58" s="164"/>
      <c r="Q58" s="164">
        <f>SUM(Q59:Q68)</f>
        <v>0.17</v>
      </c>
      <c r="R58" s="165"/>
      <c r="S58" s="165"/>
      <c r="T58" s="166"/>
      <c r="U58" s="160"/>
      <c r="V58" s="160">
        <f>SUM(V59:V68)</f>
        <v>24.290000000000003</v>
      </c>
      <c r="W58" s="160"/>
      <c r="X58" s="160"/>
      <c r="Y58" s="160"/>
      <c r="AG58" t="s">
        <v>125</v>
      </c>
    </row>
    <row r="59" spans="1:60" outlineLevel="1" x14ac:dyDescent="0.2">
      <c r="A59" s="175">
        <v>24</v>
      </c>
      <c r="B59" s="176" t="s">
        <v>204</v>
      </c>
      <c r="C59" s="185" t="s">
        <v>205</v>
      </c>
      <c r="D59" s="177" t="s">
        <v>162</v>
      </c>
      <c r="E59" s="178">
        <v>3</v>
      </c>
      <c r="F59" s="179"/>
      <c r="G59" s="180">
        <f t="shared" ref="G59:G65" si="0">ROUND(E59*F59,2)</f>
        <v>0</v>
      </c>
      <c r="H59" s="179">
        <v>141.72999999999999</v>
      </c>
      <c r="I59" s="180">
        <f t="shared" ref="I59:I65" si="1">ROUND(E59*H59,2)</f>
        <v>425.19</v>
      </c>
      <c r="J59" s="179">
        <v>1878.27</v>
      </c>
      <c r="K59" s="180">
        <f t="shared" ref="K59:K65" si="2">ROUND(E59*J59,2)</f>
        <v>5634.81</v>
      </c>
      <c r="L59" s="180">
        <v>21</v>
      </c>
      <c r="M59" s="180">
        <f t="shared" ref="M59:M65" si="3">G59*(1+L59/100)</f>
        <v>0</v>
      </c>
      <c r="N59" s="178">
        <v>1.1999999999999999E-3</v>
      </c>
      <c r="O59" s="178">
        <f t="shared" ref="O59:O65" si="4">ROUND(E59*N59,2)</f>
        <v>0</v>
      </c>
      <c r="P59" s="178">
        <v>0</v>
      </c>
      <c r="Q59" s="178">
        <f t="shared" ref="Q59:Q65" si="5">ROUND(E59*P59,2)</f>
        <v>0</v>
      </c>
      <c r="R59" s="180"/>
      <c r="S59" s="180" t="s">
        <v>129</v>
      </c>
      <c r="T59" s="181" t="s">
        <v>129</v>
      </c>
      <c r="U59" s="157">
        <v>2.72</v>
      </c>
      <c r="V59" s="157">
        <f t="shared" ref="V59:V65" si="6">ROUND(E59*U59,2)</f>
        <v>8.16</v>
      </c>
      <c r="W59" s="157"/>
      <c r="X59" s="157" t="s">
        <v>130</v>
      </c>
      <c r="Y59" s="157" t="s">
        <v>131</v>
      </c>
      <c r="Z59" s="147"/>
      <c r="AA59" s="147"/>
      <c r="AB59" s="147"/>
      <c r="AC59" s="147"/>
      <c r="AD59" s="147"/>
      <c r="AE59" s="147"/>
      <c r="AF59" s="147"/>
      <c r="AG59" s="147" t="s">
        <v>132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75">
        <v>25</v>
      </c>
      <c r="B60" s="176" t="s">
        <v>206</v>
      </c>
      <c r="C60" s="185" t="s">
        <v>207</v>
      </c>
      <c r="D60" s="177" t="s">
        <v>162</v>
      </c>
      <c r="E60" s="178">
        <v>2</v>
      </c>
      <c r="F60" s="179"/>
      <c r="G60" s="180">
        <f t="shared" si="0"/>
        <v>0</v>
      </c>
      <c r="H60" s="179">
        <v>0</v>
      </c>
      <c r="I60" s="180">
        <f t="shared" si="1"/>
        <v>0</v>
      </c>
      <c r="J60" s="179">
        <v>953</v>
      </c>
      <c r="K60" s="180">
        <f t="shared" si="2"/>
        <v>1906</v>
      </c>
      <c r="L60" s="180">
        <v>21</v>
      </c>
      <c r="M60" s="180">
        <f t="shared" si="3"/>
        <v>0</v>
      </c>
      <c r="N60" s="178">
        <v>0</v>
      </c>
      <c r="O60" s="178">
        <f t="shared" si="4"/>
        <v>0</v>
      </c>
      <c r="P60" s="178">
        <v>0</v>
      </c>
      <c r="Q60" s="178">
        <f t="shared" si="5"/>
        <v>0</v>
      </c>
      <c r="R60" s="180"/>
      <c r="S60" s="180" t="s">
        <v>129</v>
      </c>
      <c r="T60" s="181" t="s">
        <v>129</v>
      </c>
      <c r="U60" s="157">
        <v>1.45</v>
      </c>
      <c r="V60" s="157">
        <f t="shared" si="6"/>
        <v>2.9</v>
      </c>
      <c r="W60" s="157"/>
      <c r="X60" s="157" t="s">
        <v>130</v>
      </c>
      <c r="Y60" s="157" t="s">
        <v>131</v>
      </c>
      <c r="Z60" s="147"/>
      <c r="AA60" s="147"/>
      <c r="AB60" s="147"/>
      <c r="AC60" s="147"/>
      <c r="AD60" s="147"/>
      <c r="AE60" s="147"/>
      <c r="AF60" s="147"/>
      <c r="AG60" s="147" t="s">
        <v>132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5">
        <v>26</v>
      </c>
      <c r="B61" s="176" t="s">
        <v>208</v>
      </c>
      <c r="C61" s="185" t="s">
        <v>209</v>
      </c>
      <c r="D61" s="177" t="s">
        <v>162</v>
      </c>
      <c r="E61" s="178">
        <v>2</v>
      </c>
      <c r="F61" s="179"/>
      <c r="G61" s="180">
        <f t="shared" si="0"/>
        <v>0</v>
      </c>
      <c r="H61" s="179">
        <v>0</v>
      </c>
      <c r="I61" s="180">
        <f t="shared" si="1"/>
        <v>0</v>
      </c>
      <c r="J61" s="179">
        <v>556</v>
      </c>
      <c r="K61" s="180">
        <f t="shared" si="2"/>
        <v>1112</v>
      </c>
      <c r="L61" s="180">
        <v>21</v>
      </c>
      <c r="M61" s="180">
        <f t="shared" si="3"/>
        <v>0</v>
      </c>
      <c r="N61" s="178">
        <v>0</v>
      </c>
      <c r="O61" s="178">
        <f t="shared" si="4"/>
        <v>0</v>
      </c>
      <c r="P61" s="178">
        <v>0</v>
      </c>
      <c r="Q61" s="178">
        <f t="shared" si="5"/>
        <v>0</v>
      </c>
      <c r="R61" s="180"/>
      <c r="S61" s="180" t="s">
        <v>129</v>
      </c>
      <c r="T61" s="181" t="s">
        <v>129</v>
      </c>
      <c r="U61" s="157">
        <v>0.77500000000000002</v>
      </c>
      <c r="V61" s="157">
        <f t="shared" si="6"/>
        <v>1.55</v>
      </c>
      <c r="W61" s="157"/>
      <c r="X61" s="157" t="s">
        <v>130</v>
      </c>
      <c r="Y61" s="157" t="s">
        <v>131</v>
      </c>
      <c r="Z61" s="147"/>
      <c r="AA61" s="147"/>
      <c r="AB61" s="147"/>
      <c r="AC61" s="147"/>
      <c r="AD61" s="147"/>
      <c r="AE61" s="147"/>
      <c r="AF61" s="147"/>
      <c r="AG61" s="147" t="s">
        <v>132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75">
        <v>27</v>
      </c>
      <c r="B62" s="176" t="s">
        <v>210</v>
      </c>
      <c r="C62" s="185" t="s">
        <v>211</v>
      </c>
      <c r="D62" s="177" t="s">
        <v>162</v>
      </c>
      <c r="E62" s="178">
        <v>1</v>
      </c>
      <c r="F62" s="179"/>
      <c r="G62" s="180">
        <f t="shared" si="0"/>
        <v>0</v>
      </c>
      <c r="H62" s="179">
        <v>0</v>
      </c>
      <c r="I62" s="180">
        <f t="shared" si="1"/>
        <v>0</v>
      </c>
      <c r="J62" s="179">
        <v>7045</v>
      </c>
      <c r="K62" s="180">
        <f t="shared" si="2"/>
        <v>7045</v>
      </c>
      <c r="L62" s="180">
        <v>21</v>
      </c>
      <c r="M62" s="180">
        <f t="shared" si="3"/>
        <v>0</v>
      </c>
      <c r="N62" s="178">
        <v>0</v>
      </c>
      <c r="O62" s="178">
        <f t="shared" si="4"/>
        <v>0</v>
      </c>
      <c r="P62" s="178">
        <v>0</v>
      </c>
      <c r="Q62" s="178">
        <f t="shared" si="5"/>
        <v>0</v>
      </c>
      <c r="R62" s="180"/>
      <c r="S62" s="180" t="s">
        <v>129</v>
      </c>
      <c r="T62" s="181" t="s">
        <v>129</v>
      </c>
      <c r="U62" s="157">
        <v>10.728</v>
      </c>
      <c r="V62" s="157">
        <f t="shared" si="6"/>
        <v>10.73</v>
      </c>
      <c r="W62" s="157"/>
      <c r="X62" s="157" t="s">
        <v>130</v>
      </c>
      <c r="Y62" s="157" t="s">
        <v>131</v>
      </c>
      <c r="Z62" s="147"/>
      <c r="AA62" s="147"/>
      <c r="AB62" s="147"/>
      <c r="AC62" s="147"/>
      <c r="AD62" s="147"/>
      <c r="AE62" s="147"/>
      <c r="AF62" s="147"/>
      <c r="AG62" s="147" t="s">
        <v>132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5">
        <v>28</v>
      </c>
      <c r="B63" s="176" t="s">
        <v>212</v>
      </c>
      <c r="C63" s="185" t="s">
        <v>213</v>
      </c>
      <c r="D63" s="177" t="s">
        <v>162</v>
      </c>
      <c r="E63" s="178">
        <v>1</v>
      </c>
      <c r="F63" s="179"/>
      <c r="G63" s="180">
        <f t="shared" si="0"/>
        <v>0</v>
      </c>
      <c r="H63" s="179">
        <v>0</v>
      </c>
      <c r="I63" s="180">
        <f t="shared" si="1"/>
        <v>0</v>
      </c>
      <c r="J63" s="179">
        <v>624</v>
      </c>
      <c r="K63" s="180">
        <f t="shared" si="2"/>
        <v>624</v>
      </c>
      <c r="L63" s="180">
        <v>21</v>
      </c>
      <c r="M63" s="180">
        <f t="shared" si="3"/>
        <v>0</v>
      </c>
      <c r="N63" s="178">
        <v>0</v>
      </c>
      <c r="O63" s="178">
        <f t="shared" si="4"/>
        <v>0</v>
      </c>
      <c r="P63" s="178">
        <v>0.17399999999999999</v>
      </c>
      <c r="Q63" s="178">
        <f t="shared" si="5"/>
        <v>0.17</v>
      </c>
      <c r="R63" s="180"/>
      <c r="S63" s="180" t="s">
        <v>129</v>
      </c>
      <c r="T63" s="181" t="s">
        <v>129</v>
      </c>
      <c r="U63" s="157">
        <v>0.95</v>
      </c>
      <c r="V63" s="157">
        <f t="shared" si="6"/>
        <v>0.95</v>
      </c>
      <c r="W63" s="157"/>
      <c r="X63" s="157" t="s">
        <v>130</v>
      </c>
      <c r="Y63" s="157" t="s">
        <v>131</v>
      </c>
      <c r="Z63" s="147"/>
      <c r="AA63" s="147"/>
      <c r="AB63" s="147"/>
      <c r="AC63" s="147"/>
      <c r="AD63" s="147"/>
      <c r="AE63" s="147"/>
      <c r="AF63" s="147"/>
      <c r="AG63" s="147" t="s">
        <v>132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5">
        <v>29</v>
      </c>
      <c r="B64" s="176" t="s">
        <v>214</v>
      </c>
      <c r="C64" s="185" t="s">
        <v>215</v>
      </c>
      <c r="D64" s="177" t="s">
        <v>162</v>
      </c>
      <c r="E64" s="178">
        <v>2</v>
      </c>
      <c r="F64" s="179"/>
      <c r="G64" s="180">
        <f t="shared" si="0"/>
        <v>0</v>
      </c>
      <c r="H64" s="179">
        <v>766</v>
      </c>
      <c r="I64" s="180">
        <f t="shared" si="1"/>
        <v>1532</v>
      </c>
      <c r="J64" s="179">
        <v>0</v>
      </c>
      <c r="K64" s="180">
        <f t="shared" si="2"/>
        <v>0</v>
      </c>
      <c r="L64" s="180">
        <v>21</v>
      </c>
      <c r="M64" s="180">
        <f t="shared" si="3"/>
        <v>0</v>
      </c>
      <c r="N64" s="178">
        <v>8.0000000000000004E-4</v>
      </c>
      <c r="O64" s="178">
        <f t="shared" si="4"/>
        <v>0</v>
      </c>
      <c r="P64" s="178">
        <v>0</v>
      </c>
      <c r="Q64" s="178">
        <f t="shared" si="5"/>
        <v>0</v>
      </c>
      <c r="R64" s="180" t="s">
        <v>198</v>
      </c>
      <c r="S64" s="180" t="s">
        <v>129</v>
      </c>
      <c r="T64" s="181" t="s">
        <v>129</v>
      </c>
      <c r="U64" s="157">
        <v>0</v>
      </c>
      <c r="V64" s="157">
        <f t="shared" si="6"/>
        <v>0</v>
      </c>
      <c r="W64" s="157"/>
      <c r="X64" s="157" t="s">
        <v>199</v>
      </c>
      <c r="Y64" s="157" t="s">
        <v>131</v>
      </c>
      <c r="Z64" s="147"/>
      <c r="AA64" s="147"/>
      <c r="AB64" s="147"/>
      <c r="AC64" s="147"/>
      <c r="AD64" s="147"/>
      <c r="AE64" s="147"/>
      <c r="AF64" s="147"/>
      <c r="AG64" s="147" t="s">
        <v>200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68">
        <v>30</v>
      </c>
      <c r="B65" s="169" t="s">
        <v>216</v>
      </c>
      <c r="C65" s="183" t="s">
        <v>217</v>
      </c>
      <c r="D65" s="170" t="s">
        <v>128</v>
      </c>
      <c r="E65" s="171">
        <v>6.3719999999999999</v>
      </c>
      <c r="F65" s="172"/>
      <c r="G65" s="173">
        <f t="shared" si="0"/>
        <v>0</v>
      </c>
      <c r="H65" s="172">
        <v>4365</v>
      </c>
      <c r="I65" s="173">
        <f t="shared" si="1"/>
        <v>27813.78</v>
      </c>
      <c r="J65" s="172">
        <v>0</v>
      </c>
      <c r="K65" s="173">
        <f t="shared" si="2"/>
        <v>0</v>
      </c>
      <c r="L65" s="173">
        <v>21</v>
      </c>
      <c r="M65" s="173">
        <f t="shared" si="3"/>
        <v>0</v>
      </c>
      <c r="N65" s="171">
        <v>0.01</v>
      </c>
      <c r="O65" s="171">
        <f t="shared" si="4"/>
        <v>0.06</v>
      </c>
      <c r="P65" s="171">
        <v>0</v>
      </c>
      <c r="Q65" s="171">
        <f t="shared" si="5"/>
        <v>0</v>
      </c>
      <c r="R65" s="173" t="s">
        <v>198</v>
      </c>
      <c r="S65" s="173" t="s">
        <v>129</v>
      </c>
      <c r="T65" s="174" t="s">
        <v>129</v>
      </c>
      <c r="U65" s="157">
        <v>0</v>
      </c>
      <c r="V65" s="157">
        <f t="shared" si="6"/>
        <v>0</v>
      </c>
      <c r="W65" s="157"/>
      <c r="X65" s="157" t="s">
        <v>199</v>
      </c>
      <c r="Y65" s="157" t="s">
        <v>131</v>
      </c>
      <c r="Z65" s="147"/>
      <c r="AA65" s="147"/>
      <c r="AB65" s="147"/>
      <c r="AC65" s="147"/>
      <c r="AD65" s="147"/>
      <c r="AE65" s="147"/>
      <c r="AF65" s="147"/>
      <c r="AG65" s="147" t="s">
        <v>200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4" t="s">
        <v>218</v>
      </c>
      <c r="D66" s="158"/>
      <c r="E66" s="159">
        <v>6.3719999999999999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134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22.5" outlineLevel="1" x14ac:dyDescent="0.2">
      <c r="A67" s="175">
        <v>31</v>
      </c>
      <c r="B67" s="176" t="s">
        <v>219</v>
      </c>
      <c r="C67" s="185" t="s">
        <v>220</v>
      </c>
      <c r="D67" s="177" t="s">
        <v>162</v>
      </c>
      <c r="E67" s="178">
        <v>2</v>
      </c>
      <c r="F67" s="179"/>
      <c r="G67" s="180">
        <f>ROUND(E67*F67,2)</f>
        <v>0</v>
      </c>
      <c r="H67" s="179">
        <v>2615</v>
      </c>
      <c r="I67" s="180">
        <f>ROUND(E67*H67,2)</f>
        <v>5230</v>
      </c>
      <c r="J67" s="179">
        <v>0</v>
      </c>
      <c r="K67" s="180">
        <f>ROUND(E67*J67,2)</f>
        <v>0</v>
      </c>
      <c r="L67" s="180">
        <v>21</v>
      </c>
      <c r="M67" s="180">
        <f>G67*(1+L67/100)</f>
        <v>0</v>
      </c>
      <c r="N67" s="178">
        <v>1.6E-2</v>
      </c>
      <c r="O67" s="178">
        <f>ROUND(E67*N67,2)</f>
        <v>0.03</v>
      </c>
      <c r="P67" s="178">
        <v>0</v>
      </c>
      <c r="Q67" s="178">
        <f>ROUND(E67*P67,2)</f>
        <v>0</v>
      </c>
      <c r="R67" s="180" t="s">
        <v>198</v>
      </c>
      <c r="S67" s="180" t="s">
        <v>129</v>
      </c>
      <c r="T67" s="181" t="s">
        <v>129</v>
      </c>
      <c r="U67" s="157">
        <v>0</v>
      </c>
      <c r="V67" s="157">
        <f>ROUND(E67*U67,2)</f>
        <v>0</v>
      </c>
      <c r="W67" s="157"/>
      <c r="X67" s="157" t="s">
        <v>199</v>
      </c>
      <c r="Y67" s="157" t="s">
        <v>131</v>
      </c>
      <c r="Z67" s="147"/>
      <c r="AA67" s="147"/>
      <c r="AB67" s="147"/>
      <c r="AC67" s="147"/>
      <c r="AD67" s="147"/>
      <c r="AE67" s="147"/>
      <c r="AF67" s="147"/>
      <c r="AG67" s="147" t="s">
        <v>200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75">
        <v>32</v>
      </c>
      <c r="B68" s="176" t="s">
        <v>221</v>
      </c>
      <c r="C68" s="185" t="s">
        <v>222</v>
      </c>
      <c r="D68" s="177" t="s">
        <v>193</v>
      </c>
      <c r="E68" s="178">
        <v>1</v>
      </c>
      <c r="F68" s="179"/>
      <c r="G68" s="180">
        <f>ROUND(E68*F68,2)</f>
        <v>0</v>
      </c>
      <c r="H68" s="179">
        <v>25680</v>
      </c>
      <c r="I68" s="180">
        <f>ROUND(E68*H68,2)</f>
        <v>25680</v>
      </c>
      <c r="J68" s="179">
        <v>0</v>
      </c>
      <c r="K68" s="180">
        <f>ROUND(E68*J68,2)</f>
        <v>0</v>
      </c>
      <c r="L68" s="180">
        <v>21</v>
      </c>
      <c r="M68" s="180">
        <f>G68*(1+L68/100)</f>
        <v>0</v>
      </c>
      <c r="N68" s="178">
        <v>0.184</v>
      </c>
      <c r="O68" s="178">
        <f>ROUND(E68*N68,2)</f>
        <v>0.18</v>
      </c>
      <c r="P68" s="178">
        <v>0</v>
      </c>
      <c r="Q68" s="178">
        <f>ROUND(E68*P68,2)</f>
        <v>0</v>
      </c>
      <c r="R68" s="180" t="s">
        <v>198</v>
      </c>
      <c r="S68" s="180" t="s">
        <v>129</v>
      </c>
      <c r="T68" s="181" t="s">
        <v>129</v>
      </c>
      <c r="U68" s="157">
        <v>0</v>
      </c>
      <c r="V68" s="157">
        <f>ROUND(E68*U68,2)</f>
        <v>0</v>
      </c>
      <c r="W68" s="157"/>
      <c r="X68" s="157" t="s">
        <v>199</v>
      </c>
      <c r="Y68" s="157" t="s">
        <v>131</v>
      </c>
      <c r="Z68" s="147"/>
      <c r="AA68" s="147"/>
      <c r="AB68" s="147"/>
      <c r="AC68" s="147"/>
      <c r="AD68" s="147"/>
      <c r="AE68" s="147"/>
      <c r="AF68" s="147"/>
      <c r="AG68" s="147" t="s">
        <v>200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x14ac:dyDescent="0.2">
      <c r="A69" s="161" t="s">
        <v>124</v>
      </c>
      <c r="B69" s="162" t="s">
        <v>83</v>
      </c>
      <c r="C69" s="182" t="s">
        <v>84</v>
      </c>
      <c r="D69" s="163"/>
      <c r="E69" s="164"/>
      <c r="F69" s="165"/>
      <c r="G69" s="165">
        <f>SUMIF(AG70:AG72,"&lt;&gt;NOR",G70:G72)</f>
        <v>0</v>
      </c>
      <c r="H69" s="165"/>
      <c r="I69" s="165">
        <f>SUM(I70:I72)</f>
        <v>62251.360000000001</v>
      </c>
      <c r="J69" s="165"/>
      <c r="K69" s="165">
        <f>SUM(K70:K72)</f>
        <v>24672.26</v>
      </c>
      <c r="L69" s="165"/>
      <c r="M69" s="165">
        <f>SUM(M70:M72)</f>
        <v>0</v>
      </c>
      <c r="N69" s="164"/>
      <c r="O69" s="164">
        <f>SUM(O70:O72)</f>
        <v>0.06</v>
      </c>
      <c r="P69" s="164"/>
      <c r="Q69" s="164">
        <f>SUM(Q70:Q72)</f>
        <v>2.6799999999999997</v>
      </c>
      <c r="R69" s="165"/>
      <c r="S69" s="165"/>
      <c r="T69" s="166"/>
      <c r="U69" s="160"/>
      <c r="V69" s="160">
        <f>SUM(V70:V72)</f>
        <v>35.03</v>
      </c>
      <c r="W69" s="160"/>
      <c r="X69" s="160"/>
      <c r="Y69" s="160"/>
      <c r="AG69" t="s">
        <v>125</v>
      </c>
    </row>
    <row r="70" spans="1:60" ht="22.5" outlineLevel="1" x14ac:dyDescent="0.2">
      <c r="A70" s="175">
        <v>33</v>
      </c>
      <c r="B70" s="176" t="s">
        <v>223</v>
      </c>
      <c r="C70" s="185" t="s">
        <v>224</v>
      </c>
      <c r="D70" s="177" t="s">
        <v>128</v>
      </c>
      <c r="E70" s="178">
        <v>47.031500000000001</v>
      </c>
      <c r="F70" s="179"/>
      <c r="G70" s="180">
        <f>ROUND(E70*F70,2)</f>
        <v>0</v>
      </c>
      <c r="H70" s="179">
        <v>1323.61</v>
      </c>
      <c r="I70" s="180">
        <f>ROUND(E70*H70,2)</f>
        <v>62251.360000000001</v>
      </c>
      <c r="J70" s="179">
        <v>291.39</v>
      </c>
      <c r="K70" s="180">
        <f>ROUND(E70*J70,2)</f>
        <v>13704.51</v>
      </c>
      <c r="L70" s="180">
        <v>21</v>
      </c>
      <c r="M70" s="180">
        <f>G70*(1+L70/100)</f>
        <v>0</v>
      </c>
      <c r="N70" s="178">
        <v>1.3699999999999999E-3</v>
      </c>
      <c r="O70" s="178">
        <f>ROUND(E70*N70,2)</f>
        <v>0.06</v>
      </c>
      <c r="P70" s="178">
        <v>0</v>
      </c>
      <c r="Q70" s="178">
        <f>ROUND(E70*P70,2)</f>
        <v>0</v>
      </c>
      <c r="R70" s="180"/>
      <c r="S70" s="180" t="s">
        <v>129</v>
      </c>
      <c r="T70" s="181" t="s">
        <v>129</v>
      </c>
      <c r="U70" s="157">
        <v>0.42</v>
      </c>
      <c r="V70" s="157">
        <f>ROUND(E70*U70,2)</f>
        <v>19.75</v>
      </c>
      <c r="W70" s="157"/>
      <c r="X70" s="157" t="s">
        <v>130</v>
      </c>
      <c r="Y70" s="157" t="s">
        <v>131</v>
      </c>
      <c r="Z70" s="147"/>
      <c r="AA70" s="147"/>
      <c r="AB70" s="147"/>
      <c r="AC70" s="147"/>
      <c r="AD70" s="147"/>
      <c r="AE70" s="147"/>
      <c r="AF70" s="147"/>
      <c r="AG70" s="147" t="s">
        <v>132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5">
        <v>34</v>
      </c>
      <c r="B71" s="176" t="s">
        <v>225</v>
      </c>
      <c r="C71" s="185" t="s">
        <v>226</v>
      </c>
      <c r="D71" s="177" t="s">
        <v>128</v>
      </c>
      <c r="E71" s="178">
        <v>47.031500000000001</v>
      </c>
      <c r="F71" s="179"/>
      <c r="G71" s="180">
        <f>ROUND(E71*F71,2)</f>
        <v>0</v>
      </c>
      <c r="H71" s="179">
        <v>0</v>
      </c>
      <c r="I71" s="180">
        <f>ROUND(E71*H71,2)</f>
        <v>0</v>
      </c>
      <c r="J71" s="179">
        <v>161.5</v>
      </c>
      <c r="K71" s="180">
        <f>ROUND(E71*J71,2)</f>
        <v>7595.59</v>
      </c>
      <c r="L71" s="180">
        <v>21</v>
      </c>
      <c r="M71" s="180">
        <f>G71*(1+L71/100)</f>
        <v>0</v>
      </c>
      <c r="N71" s="178">
        <v>0</v>
      </c>
      <c r="O71" s="178">
        <f>ROUND(E71*N71,2)</f>
        <v>0</v>
      </c>
      <c r="P71" s="178">
        <v>5.5E-2</v>
      </c>
      <c r="Q71" s="178">
        <f>ROUND(E71*P71,2)</f>
        <v>2.59</v>
      </c>
      <c r="R71" s="180"/>
      <c r="S71" s="180" t="s">
        <v>129</v>
      </c>
      <c r="T71" s="181" t="s">
        <v>129</v>
      </c>
      <c r="U71" s="157">
        <v>0.22500000000000001</v>
      </c>
      <c r="V71" s="157">
        <f>ROUND(E71*U71,2)</f>
        <v>10.58</v>
      </c>
      <c r="W71" s="157"/>
      <c r="X71" s="157" t="s">
        <v>130</v>
      </c>
      <c r="Y71" s="157" t="s">
        <v>131</v>
      </c>
      <c r="Z71" s="147"/>
      <c r="AA71" s="147"/>
      <c r="AB71" s="147"/>
      <c r="AC71" s="147"/>
      <c r="AD71" s="147"/>
      <c r="AE71" s="147"/>
      <c r="AF71" s="147"/>
      <c r="AG71" s="147" t="s">
        <v>132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5">
        <v>35</v>
      </c>
      <c r="B72" s="176" t="s">
        <v>227</v>
      </c>
      <c r="C72" s="185" t="s">
        <v>228</v>
      </c>
      <c r="D72" s="177" t="s">
        <v>128</v>
      </c>
      <c r="E72" s="178">
        <v>47.031500000000001</v>
      </c>
      <c r="F72" s="179"/>
      <c r="G72" s="180">
        <f>ROUND(E72*F72,2)</f>
        <v>0</v>
      </c>
      <c r="H72" s="179">
        <v>0</v>
      </c>
      <c r="I72" s="180">
        <f>ROUND(E72*H72,2)</f>
        <v>0</v>
      </c>
      <c r="J72" s="179">
        <v>71.7</v>
      </c>
      <c r="K72" s="180">
        <f>ROUND(E72*J72,2)</f>
        <v>3372.16</v>
      </c>
      <c r="L72" s="180">
        <v>21</v>
      </c>
      <c r="M72" s="180">
        <f>G72*(1+L72/100)</f>
        <v>0</v>
      </c>
      <c r="N72" s="178">
        <v>0</v>
      </c>
      <c r="O72" s="178">
        <f>ROUND(E72*N72,2)</f>
        <v>0</v>
      </c>
      <c r="P72" s="178">
        <v>2E-3</v>
      </c>
      <c r="Q72" s="178">
        <f>ROUND(E72*P72,2)</f>
        <v>0.09</v>
      </c>
      <c r="R72" s="180"/>
      <c r="S72" s="180" t="s">
        <v>129</v>
      </c>
      <c r="T72" s="181" t="s">
        <v>129</v>
      </c>
      <c r="U72" s="157">
        <v>0.1</v>
      </c>
      <c r="V72" s="157">
        <f>ROUND(E72*U72,2)</f>
        <v>4.7</v>
      </c>
      <c r="W72" s="157"/>
      <c r="X72" s="157" t="s">
        <v>130</v>
      </c>
      <c r="Y72" s="157" t="s">
        <v>131</v>
      </c>
      <c r="Z72" s="147"/>
      <c r="AA72" s="147"/>
      <c r="AB72" s="147"/>
      <c r="AC72" s="147"/>
      <c r="AD72" s="147"/>
      <c r="AE72" s="147"/>
      <c r="AF72" s="147"/>
      <c r="AG72" s="147" t="s">
        <v>132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x14ac:dyDescent="0.2">
      <c r="A73" s="161" t="s">
        <v>124</v>
      </c>
      <c r="B73" s="162" t="s">
        <v>85</v>
      </c>
      <c r="C73" s="182" t="s">
        <v>86</v>
      </c>
      <c r="D73" s="163"/>
      <c r="E73" s="164"/>
      <c r="F73" s="165"/>
      <c r="G73" s="165">
        <f>SUMIF(AG74:AG78,"&lt;&gt;NOR",G74:G78)</f>
        <v>0</v>
      </c>
      <c r="H73" s="165"/>
      <c r="I73" s="165">
        <f>SUM(I74:I78)</f>
        <v>49865.119999999995</v>
      </c>
      <c r="J73" s="165"/>
      <c r="K73" s="165">
        <f>SUM(K74:K78)</f>
        <v>19578.32</v>
      </c>
      <c r="L73" s="165"/>
      <c r="M73" s="165">
        <f>SUM(M74:M78)</f>
        <v>0</v>
      </c>
      <c r="N73" s="164"/>
      <c r="O73" s="164">
        <f>SUM(O74:O78)</f>
        <v>0.16</v>
      </c>
      <c r="P73" s="164"/>
      <c r="Q73" s="164">
        <f>SUM(Q74:Q78)</f>
        <v>0.04</v>
      </c>
      <c r="R73" s="165"/>
      <c r="S73" s="165"/>
      <c r="T73" s="166"/>
      <c r="U73" s="160"/>
      <c r="V73" s="160">
        <f>SUM(V74:V78)</f>
        <v>27.540000000000003</v>
      </c>
      <c r="W73" s="160"/>
      <c r="X73" s="160"/>
      <c r="Y73" s="160"/>
      <c r="AG73" t="s">
        <v>125</v>
      </c>
    </row>
    <row r="74" spans="1:60" ht="22.5" outlineLevel="1" x14ac:dyDescent="0.2">
      <c r="A74" s="175">
        <v>36</v>
      </c>
      <c r="B74" s="176" t="s">
        <v>229</v>
      </c>
      <c r="C74" s="185" t="s">
        <v>230</v>
      </c>
      <c r="D74" s="177" t="s">
        <v>138</v>
      </c>
      <c r="E74" s="178">
        <v>47.031500000000001</v>
      </c>
      <c r="F74" s="179"/>
      <c r="G74" s="180">
        <f>ROUND(E74*F74,2)</f>
        <v>0</v>
      </c>
      <c r="H74" s="179">
        <v>38.86</v>
      </c>
      <c r="I74" s="180">
        <f>ROUND(E74*H74,2)</f>
        <v>1827.64</v>
      </c>
      <c r="J74" s="179">
        <v>98.64</v>
      </c>
      <c r="K74" s="180">
        <f>ROUND(E74*J74,2)</f>
        <v>4639.1899999999996</v>
      </c>
      <c r="L74" s="180">
        <v>21</v>
      </c>
      <c r="M74" s="180">
        <f>G74*(1+L74/100)</f>
        <v>0</v>
      </c>
      <c r="N74" s="178">
        <v>8.0000000000000007E-5</v>
      </c>
      <c r="O74" s="178">
        <f>ROUND(E74*N74,2)</f>
        <v>0</v>
      </c>
      <c r="P74" s="178">
        <v>0</v>
      </c>
      <c r="Q74" s="178">
        <f>ROUND(E74*P74,2)</f>
        <v>0</v>
      </c>
      <c r="R74" s="180"/>
      <c r="S74" s="180" t="s">
        <v>129</v>
      </c>
      <c r="T74" s="181" t="s">
        <v>129</v>
      </c>
      <c r="U74" s="157">
        <v>0.13719999999999999</v>
      </c>
      <c r="V74" s="157">
        <f>ROUND(E74*U74,2)</f>
        <v>6.45</v>
      </c>
      <c r="W74" s="157"/>
      <c r="X74" s="157" t="s">
        <v>130</v>
      </c>
      <c r="Y74" s="157" t="s">
        <v>131</v>
      </c>
      <c r="Z74" s="147"/>
      <c r="AA74" s="147"/>
      <c r="AB74" s="147"/>
      <c r="AC74" s="147"/>
      <c r="AD74" s="147"/>
      <c r="AE74" s="147"/>
      <c r="AF74" s="147"/>
      <c r="AG74" s="147" t="s">
        <v>132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5">
        <v>37</v>
      </c>
      <c r="B75" s="176" t="s">
        <v>231</v>
      </c>
      <c r="C75" s="185" t="s">
        <v>232</v>
      </c>
      <c r="D75" s="177" t="s">
        <v>128</v>
      </c>
      <c r="E75" s="178">
        <v>12</v>
      </c>
      <c r="F75" s="179"/>
      <c r="G75" s="180">
        <f>ROUND(E75*F75,2)</f>
        <v>0</v>
      </c>
      <c r="H75" s="179">
        <v>0</v>
      </c>
      <c r="I75" s="180">
        <f>ROUND(E75*H75,2)</f>
        <v>0</v>
      </c>
      <c r="J75" s="179">
        <v>59.4</v>
      </c>
      <c r="K75" s="180">
        <f>ROUND(E75*J75,2)</f>
        <v>712.8</v>
      </c>
      <c r="L75" s="180">
        <v>21</v>
      </c>
      <c r="M75" s="180">
        <f>G75*(1+L75/100)</f>
        <v>0</v>
      </c>
      <c r="N75" s="178">
        <v>0</v>
      </c>
      <c r="O75" s="178">
        <f>ROUND(E75*N75,2)</f>
        <v>0</v>
      </c>
      <c r="P75" s="178">
        <v>3.5000000000000001E-3</v>
      </c>
      <c r="Q75" s="178">
        <f>ROUND(E75*P75,2)</f>
        <v>0.04</v>
      </c>
      <c r="R75" s="180"/>
      <c r="S75" s="180" t="s">
        <v>129</v>
      </c>
      <c r="T75" s="181" t="s">
        <v>129</v>
      </c>
      <c r="U75" s="157">
        <v>0.105</v>
      </c>
      <c r="V75" s="157">
        <f>ROUND(E75*U75,2)</f>
        <v>1.26</v>
      </c>
      <c r="W75" s="157"/>
      <c r="X75" s="157" t="s">
        <v>130</v>
      </c>
      <c r="Y75" s="157" t="s">
        <v>131</v>
      </c>
      <c r="Z75" s="147"/>
      <c r="AA75" s="147"/>
      <c r="AB75" s="147"/>
      <c r="AC75" s="147"/>
      <c r="AD75" s="147"/>
      <c r="AE75" s="147"/>
      <c r="AF75" s="147"/>
      <c r="AG75" s="147" t="s">
        <v>132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t="22.5" outlineLevel="1" x14ac:dyDescent="0.2">
      <c r="A76" s="175">
        <v>38</v>
      </c>
      <c r="B76" s="176" t="s">
        <v>233</v>
      </c>
      <c r="C76" s="185" t="s">
        <v>234</v>
      </c>
      <c r="D76" s="177" t="s">
        <v>128</v>
      </c>
      <c r="E76" s="178">
        <v>47.031500000000001</v>
      </c>
      <c r="F76" s="179"/>
      <c r="G76" s="180">
        <f>ROUND(E76*F76,2)</f>
        <v>0</v>
      </c>
      <c r="H76" s="179">
        <v>58.33</v>
      </c>
      <c r="I76" s="180">
        <f>ROUND(E76*H76,2)</f>
        <v>2743.35</v>
      </c>
      <c r="J76" s="179">
        <v>272.67</v>
      </c>
      <c r="K76" s="180">
        <f>ROUND(E76*J76,2)</f>
        <v>12824.08</v>
      </c>
      <c r="L76" s="180">
        <v>21</v>
      </c>
      <c r="M76" s="180">
        <f>G76*(1+L76/100)</f>
        <v>0</v>
      </c>
      <c r="N76" s="178">
        <v>2.3000000000000001E-4</v>
      </c>
      <c r="O76" s="178">
        <f>ROUND(E76*N76,2)</f>
        <v>0.01</v>
      </c>
      <c r="P76" s="178">
        <v>0</v>
      </c>
      <c r="Q76" s="178">
        <f>ROUND(E76*P76,2)</f>
        <v>0</v>
      </c>
      <c r="R76" s="180"/>
      <c r="S76" s="180" t="s">
        <v>129</v>
      </c>
      <c r="T76" s="181" t="s">
        <v>129</v>
      </c>
      <c r="U76" s="157">
        <v>0.38</v>
      </c>
      <c r="V76" s="157">
        <f>ROUND(E76*U76,2)</f>
        <v>17.87</v>
      </c>
      <c r="W76" s="157"/>
      <c r="X76" s="157" t="s">
        <v>130</v>
      </c>
      <c r="Y76" s="157" t="s">
        <v>131</v>
      </c>
      <c r="Z76" s="147"/>
      <c r="AA76" s="147"/>
      <c r="AB76" s="147"/>
      <c r="AC76" s="147"/>
      <c r="AD76" s="147"/>
      <c r="AE76" s="147"/>
      <c r="AF76" s="147"/>
      <c r="AG76" s="147" t="s">
        <v>132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33.75" outlineLevel="1" x14ac:dyDescent="0.2">
      <c r="A77" s="175">
        <v>39</v>
      </c>
      <c r="B77" s="176" t="s">
        <v>235</v>
      </c>
      <c r="C77" s="185" t="s">
        <v>236</v>
      </c>
      <c r="D77" s="177" t="s">
        <v>138</v>
      </c>
      <c r="E77" s="178">
        <v>25</v>
      </c>
      <c r="F77" s="179"/>
      <c r="G77" s="180">
        <f>ROUND(E77*F77,2)</f>
        <v>0</v>
      </c>
      <c r="H77" s="179">
        <v>16.11</v>
      </c>
      <c r="I77" s="180">
        <f>ROUND(E77*H77,2)</f>
        <v>402.75</v>
      </c>
      <c r="J77" s="179">
        <v>56.09</v>
      </c>
      <c r="K77" s="180">
        <f>ROUND(E77*J77,2)</f>
        <v>1402.25</v>
      </c>
      <c r="L77" s="180">
        <v>21</v>
      </c>
      <c r="M77" s="180">
        <f>G77*(1+L77/100)</f>
        <v>0</v>
      </c>
      <c r="N77" s="178">
        <v>4.0000000000000003E-5</v>
      </c>
      <c r="O77" s="178">
        <f>ROUND(E77*N77,2)</f>
        <v>0</v>
      </c>
      <c r="P77" s="178">
        <v>0</v>
      </c>
      <c r="Q77" s="178">
        <f>ROUND(E77*P77,2)</f>
        <v>0</v>
      </c>
      <c r="R77" s="180"/>
      <c r="S77" s="180" t="s">
        <v>129</v>
      </c>
      <c r="T77" s="181" t="s">
        <v>129</v>
      </c>
      <c r="U77" s="157">
        <v>7.8200000000000006E-2</v>
      </c>
      <c r="V77" s="157">
        <f>ROUND(E77*U77,2)</f>
        <v>1.96</v>
      </c>
      <c r="W77" s="157"/>
      <c r="X77" s="157" t="s">
        <v>130</v>
      </c>
      <c r="Y77" s="157" t="s">
        <v>131</v>
      </c>
      <c r="Z77" s="147"/>
      <c r="AA77" s="147"/>
      <c r="AB77" s="147"/>
      <c r="AC77" s="147"/>
      <c r="AD77" s="147"/>
      <c r="AE77" s="147"/>
      <c r="AF77" s="147"/>
      <c r="AG77" s="147" t="s">
        <v>132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22.5" outlineLevel="1" x14ac:dyDescent="0.2">
      <c r="A78" s="175">
        <v>40</v>
      </c>
      <c r="B78" s="176" t="s">
        <v>237</v>
      </c>
      <c r="C78" s="185" t="s">
        <v>238</v>
      </c>
      <c r="D78" s="177" t="s">
        <v>128</v>
      </c>
      <c r="E78" s="178">
        <v>54.085999999999999</v>
      </c>
      <c r="F78" s="179"/>
      <c r="G78" s="180">
        <f>ROUND(E78*F78,2)</f>
        <v>0</v>
      </c>
      <c r="H78" s="179">
        <v>830</v>
      </c>
      <c r="I78" s="180">
        <f>ROUND(E78*H78,2)</f>
        <v>44891.38</v>
      </c>
      <c r="J78" s="179">
        <v>0</v>
      </c>
      <c r="K78" s="180">
        <f>ROUND(E78*J78,2)</f>
        <v>0</v>
      </c>
      <c r="L78" s="180">
        <v>21</v>
      </c>
      <c r="M78" s="180">
        <f>G78*(1+L78/100)</f>
        <v>0</v>
      </c>
      <c r="N78" s="178">
        <v>2.7499999999999998E-3</v>
      </c>
      <c r="O78" s="178">
        <f>ROUND(E78*N78,2)</f>
        <v>0.15</v>
      </c>
      <c r="P78" s="178">
        <v>0</v>
      </c>
      <c r="Q78" s="178">
        <f>ROUND(E78*P78,2)</f>
        <v>0</v>
      </c>
      <c r="R78" s="180" t="s">
        <v>198</v>
      </c>
      <c r="S78" s="180" t="s">
        <v>129</v>
      </c>
      <c r="T78" s="181" t="s">
        <v>129</v>
      </c>
      <c r="U78" s="157">
        <v>0</v>
      </c>
      <c r="V78" s="157">
        <f>ROUND(E78*U78,2)</f>
        <v>0</v>
      </c>
      <c r="W78" s="157"/>
      <c r="X78" s="157" t="s">
        <v>199</v>
      </c>
      <c r="Y78" s="157" t="s">
        <v>131</v>
      </c>
      <c r="Z78" s="147"/>
      <c r="AA78" s="147"/>
      <c r="AB78" s="147"/>
      <c r="AC78" s="147"/>
      <c r="AD78" s="147"/>
      <c r="AE78" s="147"/>
      <c r="AF78" s="147"/>
      <c r="AG78" s="147" t="s">
        <v>200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1" t="s">
        <v>124</v>
      </c>
      <c r="B79" s="162" t="s">
        <v>87</v>
      </c>
      <c r="C79" s="182" t="s">
        <v>88</v>
      </c>
      <c r="D79" s="163"/>
      <c r="E79" s="164"/>
      <c r="F79" s="165"/>
      <c r="G79" s="165">
        <f>SUMIF(AG80:AG83,"&lt;&gt;NOR",G80:G83)</f>
        <v>0</v>
      </c>
      <c r="H79" s="165"/>
      <c r="I79" s="165">
        <f>SUM(I80:I83)</f>
        <v>1662.12</v>
      </c>
      <c r="J79" s="165"/>
      <c r="K79" s="165">
        <f>SUM(K80:K83)</f>
        <v>3641.88</v>
      </c>
      <c r="L79" s="165"/>
      <c r="M79" s="165">
        <f>SUM(M80:M83)</f>
        <v>0</v>
      </c>
      <c r="N79" s="164"/>
      <c r="O79" s="164">
        <f>SUM(O80:O83)</f>
        <v>0</v>
      </c>
      <c r="P79" s="164"/>
      <c r="Q79" s="164">
        <f>SUM(Q80:Q83)</f>
        <v>0</v>
      </c>
      <c r="R79" s="165"/>
      <c r="S79" s="165"/>
      <c r="T79" s="166"/>
      <c r="U79" s="160"/>
      <c r="V79" s="160">
        <f>SUM(V80:V83)</f>
        <v>5.1199999999999992</v>
      </c>
      <c r="W79" s="160"/>
      <c r="X79" s="160"/>
      <c r="Y79" s="160"/>
      <c r="AG79" t="s">
        <v>125</v>
      </c>
    </row>
    <row r="80" spans="1:60" outlineLevel="1" x14ac:dyDescent="0.2">
      <c r="A80" s="168">
        <v>41</v>
      </c>
      <c r="B80" s="169" t="s">
        <v>239</v>
      </c>
      <c r="C80" s="183" t="s">
        <v>240</v>
      </c>
      <c r="D80" s="170" t="s">
        <v>128</v>
      </c>
      <c r="E80" s="171">
        <v>3</v>
      </c>
      <c r="F80" s="172"/>
      <c r="G80" s="173">
        <f>ROUND(E80*F80,2)</f>
        <v>0</v>
      </c>
      <c r="H80" s="172">
        <v>105.42</v>
      </c>
      <c r="I80" s="173">
        <f>ROUND(E80*H80,2)</f>
        <v>316.26</v>
      </c>
      <c r="J80" s="172">
        <v>193.58</v>
      </c>
      <c r="K80" s="173">
        <f>ROUND(E80*J80,2)</f>
        <v>580.74</v>
      </c>
      <c r="L80" s="173">
        <v>21</v>
      </c>
      <c r="M80" s="173">
        <f>G80*(1+L80/100)</f>
        <v>0</v>
      </c>
      <c r="N80" s="171">
        <v>4.0999999999999999E-4</v>
      </c>
      <c r="O80" s="171">
        <f>ROUND(E80*N80,2)</f>
        <v>0</v>
      </c>
      <c r="P80" s="171">
        <v>0</v>
      </c>
      <c r="Q80" s="171">
        <f>ROUND(E80*P80,2)</f>
        <v>0</v>
      </c>
      <c r="R80" s="173"/>
      <c r="S80" s="173" t="s">
        <v>129</v>
      </c>
      <c r="T80" s="174" t="s">
        <v>129</v>
      </c>
      <c r="U80" s="157">
        <v>0.28699999999999998</v>
      </c>
      <c r="V80" s="157">
        <f>ROUND(E80*U80,2)</f>
        <v>0.86</v>
      </c>
      <c r="W80" s="157"/>
      <c r="X80" s="157" t="s">
        <v>130</v>
      </c>
      <c r="Y80" s="157" t="s">
        <v>131</v>
      </c>
      <c r="Z80" s="147"/>
      <c r="AA80" s="147"/>
      <c r="AB80" s="147"/>
      <c r="AC80" s="147"/>
      <c r="AD80" s="147"/>
      <c r="AE80" s="147"/>
      <c r="AF80" s="147"/>
      <c r="AG80" s="147" t="s">
        <v>132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267" t="s">
        <v>241</v>
      </c>
      <c r="D81" s="268"/>
      <c r="E81" s="268"/>
      <c r="F81" s="268"/>
      <c r="G81" s="268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142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75">
        <v>42</v>
      </c>
      <c r="B82" s="176" t="s">
        <v>242</v>
      </c>
      <c r="C82" s="185" t="s">
        <v>243</v>
      </c>
      <c r="D82" s="177" t="s">
        <v>128</v>
      </c>
      <c r="E82" s="178">
        <v>6</v>
      </c>
      <c r="F82" s="179"/>
      <c r="G82" s="180">
        <f>ROUND(E82*F82,2)</f>
        <v>0</v>
      </c>
      <c r="H82" s="179">
        <v>157.31</v>
      </c>
      <c r="I82" s="180">
        <f>ROUND(E82*H82,2)</f>
        <v>943.86</v>
      </c>
      <c r="J82" s="179">
        <v>232.19</v>
      </c>
      <c r="K82" s="180">
        <f>ROUND(E82*J82,2)</f>
        <v>1393.14</v>
      </c>
      <c r="L82" s="180">
        <v>21</v>
      </c>
      <c r="M82" s="180">
        <f>G82*(1+L82/100)</f>
        <v>0</v>
      </c>
      <c r="N82" s="178">
        <v>6.8000000000000005E-4</v>
      </c>
      <c r="O82" s="178">
        <f>ROUND(E82*N82,2)</f>
        <v>0</v>
      </c>
      <c r="P82" s="178">
        <v>0</v>
      </c>
      <c r="Q82" s="178">
        <f>ROUND(E82*P82,2)</f>
        <v>0</v>
      </c>
      <c r="R82" s="180"/>
      <c r="S82" s="180" t="s">
        <v>129</v>
      </c>
      <c r="T82" s="181" t="s">
        <v>129</v>
      </c>
      <c r="U82" s="157">
        <v>0.32400000000000001</v>
      </c>
      <c r="V82" s="157">
        <f>ROUND(E82*U82,2)</f>
        <v>1.94</v>
      </c>
      <c r="W82" s="157"/>
      <c r="X82" s="157" t="s">
        <v>130</v>
      </c>
      <c r="Y82" s="157" t="s">
        <v>131</v>
      </c>
      <c r="Z82" s="147"/>
      <c r="AA82" s="147"/>
      <c r="AB82" s="147"/>
      <c r="AC82" s="147"/>
      <c r="AD82" s="147"/>
      <c r="AE82" s="147"/>
      <c r="AF82" s="147"/>
      <c r="AG82" s="147" t="s">
        <v>132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5">
        <v>43</v>
      </c>
      <c r="B83" s="176" t="s">
        <v>244</v>
      </c>
      <c r="C83" s="185" t="s">
        <v>245</v>
      </c>
      <c r="D83" s="177" t="s">
        <v>138</v>
      </c>
      <c r="E83" s="178">
        <v>20</v>
      </c>
      <c r="F83" s="179"/>
      <c r="G83" s="180">
        <f>ROUND(E83*F83,2)</f>
        <v>0</v>
      </c>
      <c r="H83" s="179">
        <v>20.100000000000001</v>
      </c>
      <c r="I83" s="180">
        <f>ROUND(E83*H83,2)</f>
        <v>402</v>
      </c>
      <c r="J83" s="179">
        <v>83.4</v>
      </c>
      <c r="K83" s="180">
        <f>ROUND(E83*J83,2)</f>
        <v>1668</v>
      </c>
      <c r="L83" s="180">
        <v>21</v>
      </c>
      <c r="M83" s="180">
        <f>G83*(1+L83/100)</f>
        <v>0</v>
      </c>
      <c r="N83" s="178">
        <v>9.0000000000000006E-5</v>
      </c>
      <c r="O83" s="178">
        <f>ROUND(E83*N83,2)</f>
        <v>0</v>
      </c>
      <c r="P83" s="178">
        <v>0</v>
      </c>
      <c r="Q83" s="178">
        <f>ROUND(E83*P83,2)</f>
        <v>0</v>
      </c>
      <c r="R83" s="180"/>
      <c r="S83" s="180" t="s">
        <v>129</v>
      </c>
      <c r="T83" s="181" t="s">
        <v>129</v>
      </c>
      <c r="U83" s="157">
        <v>0.11600000000000001</v>
      </c>
      <c r="V83" s="157">
        <f>ROUND(E83*U83,2)</f>
        <v>2.3199999999999998</v>
      </c>
      <c r="W83" s="157"/>
      <c r="X83" s="157" t="s">
        <v>130</v>
      </c>
      <c r="Y83" s="157" t="s">
        <v>131</v>
      </c>
      <c r="Z83" s="147"/>
      <c r="AA83" s="147"/>
      <c r="AB83" s="147"/>
      <c r="AC83" s="147"/>
      <c r="AD83" s="147"/>
      <c r="AE83" s="147"/>
      <c r="AF83" s="147"/>
      <c r="AG83" s="147" t="s">
        <v>132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">
      <c r="A84" s="161" t="s">
        <v>124</v>
      </c>
      <c r="B84" s="162" t="s">
        <v>89</v>
      </c>
      <c r="C84" s="182" t="s">
        <v>90</v>
      </c>
      <c r="D84" s="163"/>
      <c r="E84" s="164"/>
      <c r="F84" s="165"/>
      <c r="G84" s="165">
        <f>SUMIF(AG85:AG87,"&lt;&gt;NOR",G85:G87)</f>
        <v>0</v>
      </c>
      <c r="H84" s="165"/>
      <c r="I84" s="165">
        <f>SUM(I85:I87)</f>
        <v>1936.1100000000001</v>
      </c>
      <c r="J84" s="165"/>
      <c r="K84" s="165">
        <f>SUM(K85:K87)</f>
        <v>3797.2999999999997</v>
      </c>
      <c r="L84" s="165"/>
      <c r="M84" s="165">
        <f>SUM(M85:M87)</f>
        <v>0</v>
      </c>
      <c r="N84" s="164"/>
      <c r="O84" s="164">
        <f>SUM(O85:O87)</f>
        <v>0.02</v>
      </c>
      <c r="P84" s="164"/>
      <c r="Q84" s="164">
        <f>SUM(Q85:Q87)</f>
        <v>0</v>
      </c>
      <c r="R84" s="165"/>
      <c r="S84" s="165"/>
      <c r="T84" s="166"/>
      <c r="U84" s="160"/>
      <c r="V84" s="160">
        <f>SUM(V85:V87)</f>
        <v>5.3</v>
      </c>
      <c r="W84" s="160"/>
      <c r="X84" s="160"/>
      <c r="Y84" s="160"/>
      <c r="AG84" t="s">
        <v>125</v>
      </c>
    </row>
    <row r="85" spans="1:60" outlineLevel="1" x14ac:dyDescent="0.2">
      <c r="A85" s="168">
        <v>44</v>
      </c>
      <c r="B85" s="169" t="s">
        <v>246</v>
      </c>
      <c r="C85" s="183" t="s">
        <v>247</v>
      </c>
      <c r="D85" s="170" t="s">
        <v>128</v>
      </c>
      <c r="E85" s="171">
        <v>39.432000000000002</v>
      </c>
      <c r="F85" s="172"/>
      <c r="G85" s="173">
        <f>ROUND(E85*F85,2)</f>
        <v>0</v>
      </c>
      <c r="H85" s="172">
        <v>7.13</v>
      </c>
      <c r="I85" s="173">
        <f>ROUND(E85*H85,2)</f>
        <v>281.14999999999998</v>
      </c>
      <c r="J85" s="172">
        <v>23.27</v>
      </c>
      <c r="K85" s="173">
        <f>ROUND(E85*J85,2)</f>
        <v>917.58</v>
      </c>
      <c r="L85" s="173">
        <v>21</v>
      </c>
      <c r="M85" s="173">
        <f>G85*(1+L85/100)</f>
        <v>0</v>
      </c>
      <c r="N85" s="171">
        <v>1.7000000000000001E-4</v>
      </c>
      <c r="O85" s="171">
        <f>ROUND(E85*N85,2)</f>
        <v>0.01</v>
      </c>
      <c r="P85" s="171">
        <v>0</v>
      </c>
      <c r="Q85" s="171">
        <f>ROUND(E85*P85,2)</f>
        <v>0</v>
      </c>
      <c r="R85" s="173"/>
      <c r="S85" s="173" t="s">
        <v>129</v>
      </c>
      <c r="T85" s="174" t="s">
        <v>129</v>
      </c>
      <c r="U85" s="157">
        <v>3.2480000000000002E-2</v>
      </c>
      <c r="V85" s="157">
        <f>ROUND(E85*U85,2)</f>
        <v>1.28</v>
      </c>
      <c r="W85" s="157"/>
      <c r="X85" s="157" t="s">
        <v>130</v>
      </c>
      <c r="Y85" s="157" t="s">
        <v>131</v>
      </c>
      <c r="Z85" s="147"/>
      <c r="AA85" s="147"/>
      <c r="AB85" s="147"/>
      <c r="AC85" s="147"/>
      <c r="AD85" s="147"/>
      <c r="AE85" s="147"/>
      <c r="AF85" s="147"/>
      <c r="AG85" s="147" t="s">
        <v>132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4" t="s">
        <v>248</v>
      </c>
      <c r="D86" s="158"/>
      <c r="E86" s="159">
        <v>39.432000000000002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134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75">
        <v>45</v>
      </c>
      <c r="B87" s="176" t="s">
        <v>249</v>
      </c>
      <c r="C87" s="185" t="s">
        <v>250</v>
      </c>
      <c r="D87" s="177" t="s">
        <v>128</v>
      </c>
      <c r="E87" s="178">
        <v>39.432000000000002</v>
      </c>
      <c r="F87" s="179"/>
      <c r="G87" s="180">
        <f>ROUND(E87*F87,2)</f>
        <v>0</v>
      </c>
      <c r="H87" s="179">
        <v>41.97</v>
      </c>
      <c r="I87" s="180">
        <f>ROUND(E87*H87,2)</f>
        <v>1654.96</v>
      </c>
      <c r="J87" s="179">
        <v>73.03</v>
      </c>
      <c r="K87" s="180">
        <f>ROUND(E87*J87,2)</f>
        <v>2879.72</v>
      </c>
      <c r="L87" s="180">
        <v>21</v>
      </c>
      <c r="M87" s="180">
        <f>G87*(1+L87/100)</f>
        <v>0</v>
      </c>
      <c r="N87" s="178">
        <v>2.3000000000000001E-4</v>
      </c>
      <c r="O87" s="178">
        <f>ROUND(E87*N87,2)</f>
        <v>0.01</v>
      </c>
      <c r="P87" s="178">
        <v>0</v>
      </c>
      <c r="Q87" s="178">
        <f>ROUND(E87*P87,2)</f>
        <v>0</v>
      </c>
      <c r="R87" s="180"/>
      <c r="S87" s="180" t="s">
        <v>129</v>
      </c>
      <c r="T87" s="181" t="s">
        <v>129</v>
      </c>
      <c r="U87" s="157">
        <v>0.10191</v>
      </c>
      <c r="V87" s="157">
        <f>ROUND(E87*U87,2)</f>
        <v>4.0199999999999996</v>
      </c>
      <c r="W87" s="157"/>
      <c r="X87" s="157" t="s">
        <v>130</v>
      </c>
      <c r="Y87" s="157" t="s">
        <v>131</v>
      </c>
      <c r="Z87" s="147"/>
      <c r="AA87" s="147"/>
      <c r="AB87" s="147"/>
      <c r="AC87" s="147"/>
      <c r="AD87" s="147"/>
      <c r="AE87" s="147"/>
      <c r="AF87" s="147"/>
      <c r="AG87" s="147" t="s">
        <v>132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x14ac:dyDescent="0.2">
      <c r="A88" s="161" t="s">
        <v>124</v>
      </c>
      <c r="B88" s="162" t="s">
        <v>91</v>
      </c>
      <c r="C88" s="182" t="s">
        <v>92</v>
      </c>
      <c r="D88" s="163"/>
      <c r="E88" s="164"/>
      <c r="F88" s="165"/>
      <c r="G88" s="165">
        <f>SUMIF(AG89:AG94,"&lt;&gt;NOR",G89:G94)</f>
        <v>0</v>
      </c>
      <c r="H88" s="165"/>
      <c r="I88" s="165">
        <f>SUM(I89:I94)</f>
        <v>0</v>
      </c>
      <c r="J88" s="165"/>
      <c r="K88" s="165">
        <f>SUM(K89:K94)</f>
        <v>60850</v>
      </c>
      <c r="L88" s="165"/>
      <c r="M88" s="165">
        <f>SUM(M89:M94)</f>
        <v>0</v>
      </c>
      <c r="N88" s="164"/>
      <c r="O88" s="164">
        <f>SUM(O89:O94)</f>
        <v>0</v>
      </c>
      <c r="P88" s="164"/>
      <c r="Q88" s="164">
        <f>SUM(Q89:Q94)</f>
        <v>0</v>
      </c>
      <c r="R88" s="165"/>
      <c r="S88" s="165"/>
      <c r="T88" s="166"/>
      <c r="U88" s="160"/>
      <c r="V88" s="160">
        <f>SUM(V89:V94)</f>
        <v>0</v>
      </c>
      <c r="W88" s="160"/>
      <c r="X88" s="160"/>
      <c r="Y88" s="160"/>
      <c r="AG88" t="s">
        <v>125</v>
      </c>
    </row>
    <row r="89" spans="1:60" outlineLevel="1" x14ac:dyDescent="0.2">
      <c r="A89" s="175">
        <v>46</v>
      </c>
      <c r="B89" s="176" t="s">
        <v>251</v>
      </c>
      <c r="C89" s="185" t="s">
        <v>252</v>
      </c>
      <c r="D89" s="177" t="s">
        <v>253</v>
      </c>
      <c r="E89" s="178">
        <v>7</v>
      </c>
      <c r="F89" s="179"/>
      <c r="G89" s="180">
        <f t="shared" ref="G89:G94" si="7">ROUND(E89*F89,2)</f>
        <v>0</v>
      </c>
      <c r="H89" s="179">
        <v>0</v>
      </c>
      <c r="I89" s="180">
        <f t="shared" ref="I89:I94" si="8">ROUND(E89*H89,2)</f>
        <v>0</v>
      </c>
      <c r="J89" s="179">
        <v>350</v>
      </c>
      <c r="K89" s="180">
        <f t="shared" ref="K89:K94" si="9">ROUND(E89*J89,2)</f>
        <v>2450</v>
      </c>
      <c r="L89" s="180">
        <v>21</v>
      </c>
      <c r="M89" s="180">
        <f t="shared" ref="M89:M94" si="10">G89*(1+L89/100)</f>
        <v>0</v>
      </c>
      <c r="N89" s="178">
        <v>0</v>
      </c>
      <c r="O89" s="178">
        <f t="shared" ref="O89:O94" si="11">ROUND(E89*N89,2)</f>
        <v>0</v>
      </c>
      <c r="P89" s="178">
        <v>0</v>
      </c>
      <c r="Q89" s="178">
        <f t="shared" ref="Q89:Q94" si="12">ROUND(E89*P89,2)</f>
        <v>0</v>
      </c>
      <c r="R89" s="180"/>
      <c r="S89" s="180" t="s">
        <v>254</v>
      </c>
      <c r="T89" s="181" t="s">
        <v>155</v>
      </c>
      <c r="U89" s="157">
        <v>0</v>
      </c>
      <c r="V89" s="157">
        <f t="shared" ref="V89:V94" si="13">ROUND(E89*U89,2)</f>
        <v>0</v>
      </c>
      <c r="W89" s="157"/>
      <c r="X89" s="157" t="s">
        <v>130</v>
      </c>
      <c r="Y89" s="157" t="s">
        <v>131</v>
      </c>
      <c r="Z89" s="147"/>
      <c r="AA89" s="147"/>
      <c r="AB89" s="147"/>
      <c r="AC89" s="147"/>
      <c r="AD89" s="147"/>
      <c r="AE89" s="147"/>
      <c r="AF89" s="147"/>
      <c r="AG89" s="147" t="s">
        <v>132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75">
        <v>47</v>
      </c>
      <c r="B90" s="176" t="s">
        <v>255</v>
      </c>
      <c r="C90" s="185" t="s">
        <v>256</v>
      </c>
      <c r="D90" s="177" t="s">
        <v>253</v>
      </c>
      <c r="E90" s="178">
        <v>10</v>
      </c>
      <c r="F90" s="179"/>
      <c r="G90" s="180">
        <f t="shared" si="7"/>
        <v>0</v>
      </c>
      <c r="H90" s="179">
        <v>0</v>
      </c>
      <c r="I90" s="180">
        <f t="shared" si="8"/>
        <v>0</v>
      </c>
      <c r="J90" s="179">
        <v>1900</v>
      </c>
      <c r="K90" s="180">
        <f t="shared" si="9"/>
        <v>19000</v>
      </c>
      <c r="L90" s="180">
        <v>21</v>
      </c>
      <c r="M90" s="180">
        <f t="shared" si="10"/>
        <v>0</v>
      </c>
      <c r="N90" s="178">
        <v>0</v>
      </c>
      <c r="O90" s="178">
        <f t="shared" si="11"/>
        <v>0</v>
      </c>
      <c r="P90" s="178">
        <v>0</v>
      </c>
      <c r="Q90" s="178">
        <f t="shared" si="12"/>
        <v>0</v>
      </c>
      <c r="R90" s="180"/>
      <c r="S90" s="180" t="s">
        <v>254</v>
      </c>
      <c r="T90" s="181" t="s">
        <v>155</v>
      </c>
      <c r="U90" s="157">
        <v>0</v>
      </c>
      <c r="V90" s="157">
        <f t="shared" si="13"/>
        <v>0</v>
      </c>
      <c r="W90" s="157"/>
      <c r="X90" s="157" t="s">
        <v>130</v>
      </c>
      <c r="Y90" s="157" t="s">
        <v>131</v>
      </c>
      <c r="Z90" s="147"/>
      <c r="AA90" s="147"/>
      <c r="AB90" s="147"/>
      <c r="AC90" s="147"/>
      <c r="AD90" s="147"/>
      <c r="AE90" s="147"/>
      <c r="AF90" s="147"/>
      <c r="AG90" s="147" t="s">
        <v>132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1" x14ac:dyDescent="0.2">
      <c r="A91" s="175">
        <v>48</v>
      </c>
      <c r="B91" s="176" t="s">
        <v>257</v>
      </c>
      <c r="C91" s="185" t="s">
        <v>258</v>
      </c>
      <c r="D91" s="177" t="s">
        <v>193</v>
      </c>
      <c r="E91" s="178">
        <v>1</v>
      </c>
      <c r="F91" s="179"/>
      <c r="G91" s="180">
        <f t="shared" si="7"/>
        <v>0</v>
      </c>
      <c r="H91" s="179">
        <v>0</v>
      </c>
      <c r="I91" s="180">
        <f t="shared" si="8"/>
        <v>0</v>
      </c>
      <c r="J91" s="179">
        <v>5000</v>
      </c>
      <c r="K91" s="180">
        <f t="shared" si="9"/>
        <v>5000</v>
      </c>
      <c r="L91" s="180">
        <v>21</v>
      </c>
      <c r="M91" s="180">
        <f t="shared" si="10"/>
        <v>0</v>
      </c>
      <c r="N91" s="178">
        <v>0</v>
      </c>
      <c r="O91" s="178">
        <f t="shared" si="11"/>
        <v>0</v>
      </c>
      <c r="P91" s="178">
        <v>0</v>
      </c>
      <c r="Q91" s="178">
        <f t="shared" si="12"/>
        <v>0</v>
      </c>
      <c r="R91" s="180"/>
      <c r="S91" s="180" t="s">
        <v>254</v>
      </c>
      <c r="T91" s="181" t="s">
        <v>155</v>
      </c>
      <c r="U91" s="157">
        <v>0</v>
      </c>
      <c r="V91" s="157">
        <f t="shared" si="13"/>
        <v>0</v>
      </c>
      <c r="W91" s="157"/>
      <c r="X91" s="157" t="s">
        <v>130</v>
      </c>
      <c r="Y91" s="157" t="s">
        <v>131</v>
      </c>
      <c r="Z91" s="147"/>
      <c r="AA91" s="147"/>
      <c r="AB91" s="147"/>
      <c r="AC91" s="147"/>
      <c r="AD91" s="147"/>
      <c r="AE91" s="147"/>
      <c r="AF91" s="147"/>
      <c r="AG91" s="147" t="s">
        <v>132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5">
        <v>49</v>
      </c>
      <c r="B92" s="176" t="s">
        <v>259</v>
      </c>
      <c r="C92" s="185" t="s">
        <v>260</v>
      </c>
      <c r="D92" s="177" t="s">
        <v>261</v>
      </c>
      <c r="E92" s="178">
        <v>150</v>
      </c>
      <c r="F92" s="179"/>
      <c r="G92" s="180">
        <f t="shared" si="7"/>
        <v>0</v>
      </c>
      <c r="H92" s="179">
        <v>0</v>
      </c>
      <c r="I92" s="180">
        <f t="shared" si="8"/>
        <v>0</v>
      </c>
      <c r="J92" s="179">
        <v>150</v>
      </c>
      <c r="K92" s="180">
        <f t="shared" si="9"/>
        <v>22500</v>
      </c>
      <c r="L92" s="180">
        <v>21</v>
      </c>
      <c r="M92" s="180">
        <f t="shared" si="10"/>
        <v>0</v>
      </c>
      <c r="N92" s="178">
        <v>0</v>
      </c>
      <c r="O92" s="178">
        <f t="shared" si="11"/>
        <v>0</v>
      </c>
      <c r="P92" s="178">
        <v>0</v>
      </c>
      <c r="Q92" s="178">
        <f t="shared" si="12"/>
        <v>0</v>
      </c>
      <c r="R92" s="180"/>
      <c r="S92" s="180" t="s">
        <v>254</v>
      </c>
      <c r="T92" s="181" t="s">
        <v>155</v>
      </c>
      <c r="U92" s="157">
        <v>0</v>
      </c>
      <c r="V92" s="157">
        <f t="shared" si="13"/>
        <v>0</v>
      </c>
      <c r="W92" s="157"/>
      <c r="X92" s="157" t="s">
        <v>130</v>
      </c>
      <c r="Y92" s="157" t="s">
        <v>131</v>
      </c>
      <c r="Z92" s="147"/>
      <c r="AA92" s="147"/>
      <c r="AB92" s="147"/>
      <c r="AC92" s="147"/>
      <c r="AD92" s="147"/>
      <c r="AE92" s="147"/>
      <c r="AF92" s="147"/>
      <c r="AG92" s="147" t="s">
        <v>132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 x14ac:dyDescent="0.2">
      <c r="A93" s="175">
        <v>50</v>
      </c>
      <c r="B93" s="176" t="s">
        <v>262</v>
      </c>
      <c r="C93" s="185" t="s">
        <v>263</v>
      </c>
      <c r="D93" s="177" t="s">
        <v>253</v>
      </c>
      <c r="E93" s="178">
        <v>6</v>
      </c>
      <c r="F93" s="179"/>
      <c r="G93" s="180">
        <f t="shared" si="7"/>
        <v>0</v>
      </c>
      <c r="H93" s="179">
        <v>0</v>
      </c>
      <c r="I93" s="180">
        <f t="shared" si="8"/>
        <v>0</v>
      </c>
      <c r="J93" s="179">
        <v>1150</v>
      </c>
      <c r="K93" s="180">
        <f t="shared" si="9"/>
        <v>6900</v>
      </c>
      <c r="L93" s="180">
        <v>21</v>
      </c>
      <c r="M93" s="180">
        <f t="shared" si="10"/>
        <v>0</v>
      </c>
      <c r="N93" s="178">
        <v>0</v>
      </c>
      <c r="O93" s="178">
        <f t="shared" si="11"/>
        <v>0</v>
      </c>
      <c r="P93" s="178">
        <v>0</v>
      </c>
      <c r="Q93" s="178">
        <f t="shared" si="12"/>
        <v>0</v>
      </c>
      <c r="R93" s="180"/>
      <c r="S93" s="180" t="s">
        <v>254</v>
      </c>
      <c r="T93" s="181" t="s">
        <v>155</v>
      </c>
      <c r="U93" s="157">
        <v>0</v>
      </c>
      <c r="V93" s="157">
        <f t="shared" si="13"/>
        <v>0</v>
      </c>
      <c r="W93" s="157"/>
      <c r="X93" s="157" t="s">
        <v>130</v>
      </c>
      <c r="Y93" s="157" t="s">
        <v>131</v>
      </c>
      <c r="Z93" s="147"/>
      <c r="AA93" s="147"/>
      <c r="AB93" s="147"/>
      <c r="AC93" s="147"/>
      <c r="AD93" s="147"/>
      <c r="AE93" s="147"/>
      <c r="AF93" s="147"/>
      <c r="AG93" s="147" t="s">
        <v>132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75">
        <v>51</v>
      </c>
      <c r="B94" s="176" t="s">
        <v>264</v>
      </c>
      <c r="C94" s="185" t="s">
        <v>265</v>
      </c>
      <c r="D94" s="177" t="s">
        <v>193</v>
      </c>
      <c r="E94" s="178">
        <v>1</v>
      </c>
      <c r="F94" s="179"/>
      <c r="G94" s="180">
        <f t="shared" si="7"/>
        <v>0</v>
      </c>
      <c r="H94" s="179">
        <v>0</v>
      </c>
      <c r="I94" s="180">
        <f t="shared" si="8"/>
        <v>0</v>
      </c>
      <c r="J94" s="179">
        <v>5000</v>
      </c>
      <c r="K94" s="180">
        <f t="shared" si="9"/>
        <v>5000</v>
      </c>
      <c r="L94" s="180">
        <v>21</v>
      </c>
      <c r="M94" s="180">
        <f t="shared" si="10"/>
        <v>0</v>
      </c>
      <c r="N94" s="178">
        <v>0</v>
      </c>
      <c r="O94" s="178">
        <f t="shared" si="11"/>
        <v>0</v>
      </c>
      <c r="P94" s="178">
        <v>0</v>
      </c>
      <c r="Q94" s="178">
        <f t="shared" si="12"/>
        <v>0</v>
      </c>
      <c r="R94" s="180"/>
      <c r="S94" s="180" t="s">
        <v>254</v>
      </c>
      <c r="T94" s="181" t="s">
        <v>155</v>
      </c>
      <c r="U94" s="157">
        <v>0</v>
      </c>
      <c r="V94" s="157">
        <f t="shared" si="13"/>
        <v>0</v>
      </c>
      <c r="W94" s="157"/>
      <c r="X94" s="157" t="s">
        <v>130</v>
      </c>
      <c r="Y94" s="157" t="s">
        <v>131</v>
      </c>
      <c r="Z94" s="147"/>
      <c r="AA94" s="147"/>
      <c r="AB94" s="147"/>
      <c r="AC94" s="147"/>
      <c r="AD94" s="147"/>
      <c r="AE94" s="147"/>
      <c r="AF94" s="147"/>
      <c r="AG94" s="147" t="s">
        <v>132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x14ac:dyDescent="0.2">
      <c r="A95" s="161" t="s">
        <v>124</v>
      </c>
      <c r="B95" s="162" t="s">
        <v>93</v>
      </c>
      <c r="C95" s="182" t="s">
        <v>94</v>
      </c>
      <c r="D95" s="163"/>
      <c r="E95" s="164"/>
      <c r="F95" s="165"/>
      <c r="G95" s="165">
        <f>SUMIF(AG96:AG105,"&lt;&gt;NOR",G96:G105)</f>
        <v>0</v>
      </c>
      <c r="H95" s="165"/>
      <c r="I95" s="165">
        <f>SUM(I96:I105)</f>
        <v>0</v>
      </c>
      <c r="J95" s="165"/>
      <c r="K95" s="165">
        <f>SUM(K96:K105)</f>
        <v>12902.18</v>
      </c>
      <c r="L95" s="165"/>
      <c r="M95" s="165">
        <f>SUM(M96:M105)</f>
        <v>0</v>
      </c>
      <c r="N95" s="164"/>
      <c r="O95" s="164">
        <f>SUM(O96:O105)</f>
        <v>0</v>
      </c>
      <c r="P95" s="164"/>
      <c r="Q95" s="164">
        <f>SUM(Q96:Q105)</f>
        <v>0</v>
      </c>
      <c r="R95" s="165"/>
      <c r="S95" s="165"/>
      <c r="T95" s="166"/>
      <c r="U95" s="160"/>
      <c r="V95" s="160">
        <f>SUM(V96:V105)</f>
        <v>10.670000000000002</v>
      </c>
      <c r="W95" s="160"/>
      <c r="X95" s="160"/>
      <c r="Y95" s="160"/>
      <c r="AG95" t="s">
        <v>125</v>
      </c>
    </row>
    <row r="96" spans="1:60" outlineLevel="1" x14ac:dyDescent="0.2">
      <c r="A96" s="168">
        <v>52</v>
      </c>
      <c r="B96" s="169" t="s">
        <v>266</v>
      </c>
      <c r="C96" s="183" t="s">
        <v>267</v>
      </c>
      <c r="D96" s="170" t="s">
        <v>183</v>
      </c>
      <c r="E96" s="171">
        <v>8.6359999999999992</v>
      </c>
      <c r="F96" s="172"/>
      <c r="G96" s="173">
        <f>ROUND(E96*F96,2)</f>
        <v>0</v>
      </c>
      <c r="H96" s="172">
        <v>0</v>
      </c>
      <c r="I96" s="173">
        <f>ROUND(E96*H96,2)</f>
        <v>0</v>
      </c>
      <c r="J96" s="172">
        <v>422</v>
      </c>
      <c r="K96" s="173">
        <f>ROUND(E96*J96,2)</f>
        <v>3644.39</v>
      </c>
      <c r="L96" s="173">
        <v>21</v>
      </c>
      <c r="M96" s="173">
        <f>G96*(1+L96/100)</f>
        <v>0</v>
      </c>
      <c r="N96" s="171">
        <v>0</v>
      </c>
      <c r="O96" s="171">
        <f>ROUND(E96*N96,2)</f>
        <v>0</v>
      </c>
      <c r="P96" s="171">
        <v>0</v>
      </c>
      <c r="Q96" s="171">
        <f>ROUND(E96*P96,2)</f>
        <v>0</v>
      </c>
      <c r="R96" s="173"/>
      <c r="S96" s="173" t="s">
        <v>129</v>
      </c>
      <c r="T96" s="174" t="s">
        <v>129</v>
      </c>
      <c r="U96" s="157">
        <v>0.746</v>
      </c>
      <c r="V96" s="157">
        <f>ROUND(E96*U96,2)</f>
        <v>6.44</v>
      </c>
      <c r="W96" s="157"/>
      <c r="X96" s="157" t="s">
        <v>130</v>
      </c>
      <c r="Y96" s="157" t="s">
        <v>131</v>
      </c>
      <c r="Z96" s="147"/>
      <c r="AA96" s="147"/>
      <c r="AB96" s="147"/>
      <c r="AC96" s="147"/>
      <c r="AD96" s="147"/>
      <c r="AE96" s="147"/>
      <c r="AF96" s="147"/>
      <c r="AG96" s="147" t="s">
        <v>132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184" t="s">
        <v>268</v>
      </c>
      <c r="D97" s="158"/>
      <c r="E97" s="159">
        <v>5.6180000000000003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134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4" t="s">
        <v>269</v>
      </c>
      <c r="D98" s="158"/>
      <c r="E98" s="159">
        <v>0.17399999999999999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134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4" t="s">
        <v>270</v>
      </c>
      <c r="D99" s="158"/>
      <c r="E99" s="159">
        <v>2.68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134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4" t="s">
        <v>271</v>
      </c>
      <c r="D100" s="158"/>
      <c r="E100" s="159">
        <v>0.16400000000000001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134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68">
        <v>53</v>
      </c>
      <c r="B101" s="169" t="s">
        <v>272</v>
      </c>
      <c r="C101" s="183" t="s">
        <v>273</v>
      </c>
      <c r="D101" s="170" t="s">
        <v>183</v>
      </c>
      <c r="E101" s="171">
        <v>8.6359999999999992</v>
      </c>
      <c r="F101" s="172"/>
      <c r="G101" s="173">
        <f>ROUND(E101*F101,2)</f>
        <v>0</v>
      </c>
      <c r="H101" s="172">
        <v>0</v>
      </c>
      <c r="I101" s="173">
        <f>ROUND(E101*H101,2)</f>
        <v>0</v>
      </c>
      <c r="J101" s="172">
        <v>336.5</v>
      </c>
      <c r="K101" s="173">
        <f>ROUND(E101*J101,2)</f>
        <v>2906.01</v>
      </c>
      <c r="L101" s="173">
        <v>21</v>
      </c>
      <c r="M101" s="173">
        <f>G101*(1+L101/100)</f>
        <v>0</v>
      </c>
      <c r="N101" s="171">
        <v>0</v>
      </c>
      <c r="O101" s="171">
        <f>ROUND(E101*N101,2)</f>
        <v>0</v>
      </c>
      <c r="P101" s="171">
        <v>0</v>
      </c>
      <c r="Q101" s="171">
        <f>ROUND(E101*P101,2)</f>
        <v>0</v>
      </c>
      <c r="R101" s="173"/>
      <c r="S101" s="173" t="s">
        <v>129</v>
      </c>
      <c r="T101" s="174" t="s">
        <v>129</v>
      </c>
      <c r="U101" s="157">
        <v>0.49</v>
      </c>
      <c r="V101" s="157">
        <f>ROUND(E101*U101,2)</f>
        <v>4.2300000000000004</v>
      </c>
      <c r="W101" s="157"/>
      <c r="X101" s="157" t="s">
        <v>130</v>
      </c>
      <c r="Y101" s="157" t="s">
        <v>131</v>
      </c>
      <c r="Z101" s="147"/>
      <c r="AA101" s="147"/>
      <c r="AB101" s="147"/>
      <c r="AC101" s="147"/>
      <c r="AD101" s="147"/>
      <c r="AE101" s="147"/>
      <c r="AF101" s="147"/>
      <c r="AG101" s="147" t="s">
        <v>132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267" t="s">
        <v>274</v>
      </c>
      <c r="D102" s="268"/>
      <c r="E102" s="268"/>
      <c r="F102" s="268"/>
      <c r="G102" s="268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142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5">
        <v>54</v>
      </c>
      <c r="B103" s="176" t="s">
        <v>275</v>
      </c>
      <c r="C103" s="185" t="s">
        <v>276</v>
      </c>
      <c r="D103" s="177" t="s">
        <v>183</v>
      </c>
      <c r="E103" s="178">
        <v>86.36</v>
      </c>
      <c r="F103" s="179"/>
      <c r="G103" s="180">
        <f>ROUND(E103*F103,2)</f>
        <v>0</v>
      </c>
      <c r="H103" s="179">
        <v>0</v>
      </c>
      <c r="I103" s="180">
        <f>ROUND(E103*H103,2)</f>
        <v>0</v>
      </c>
      <c r="J103" s="179">
        <v>28.2</v>
      </c>
      <c r="K103" s="180">
        <f>ROUND(E103*J103,2)</f>
        <v>2435.35</v>
      </c>
      <c r="L103" s="180">
        <v>21</v>
      </c>
      <c r="M103" s="180">
        <f>G103*(1+L103/100)</f>
        <v>0</v>
      </c>
      <c r="N103" s="178">
        <v>0</v>
      </c>
      <c r="O103" s="178">
        <f>ROUND(E103*N103,2)</f>
        <v>0</v>
      </c>
      <c r="P103" s="178">
        <v>0</v>
      </c>
      <c r="Q103" s="178">
        <f>ROUND(E103*P103,2)</f>
        <v>0</v>
      </c>
      <c r="R103" s="180"/>
      <c r="S103" s="180" t="s">
        <v>129</v>
      </c>
      <c r="T103" s="181" t="s">
        <v>129</v>
      </c>
      <c r="U103" s="157">
        <v>0</v>
      </c>
      <c r="V103" s="157">
        <f>ROUND(E103*U103,2)</f>
        <v>0</v>
      </c>
      <c r="W103" s="157"/>
      <c r="X103" s="157" t="s">
        <v>130</v>
      </c>
      <c r="Y103" s="157" t="s">
        <v>131</v>
      </c>
      <c r="Z103" s="147"/>
      <c r="AA103" s="147"/>
      <c r="AB103" s="147"/>
      <c r="AC103" s="147"/>
      <c r="AD103" s="147"/>
      <c r="AE103" s="147"/>
      <c r="AF103" s="147"/>
      <c r="AG103" s="147" t="s">
        <v>132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ht="22.5" outlineLevel="1" x14ac:dyDescent="0.2">
      <c r="A104" s="168">
        <v>55</v>
      </c>
      <c r="B104" s="169" t="s">
        <v>277</v>
      </c>
      <c r="C104" s="183" t="s">
        <v>278</v>
      </c>
      <c r="D104" s="170" t="s">
        <v>183</v>
      </c>
      <c r="E104" s="171">
        <v>8.6359999999999992</v>
      </c>
      <c r="F104" s="172"/>
      <c r="G104" s="173">
        <f>ROUND(E104*F104,2)</f>
        <v>0</v>
      </c>
      <c r="H104" s="172">
        <v>0</v>
      </c>
      <c r="I104" s="173">
        <f>ROUND(E104*H104,2)</f>
        <v>0</v>
      </c>
      <c r="J104" s="172">
        <v>453.5</v>
      </c>
      <c r="K104" s="173">
        <f>ROUND(E104*J104,2)</f>
        <v>3916.43</v>
      </c>
      <c r="L104" s="173">
        <v>21</v>
      </c>
      <c r="M104" s="173">
        <f>G104*(1+L104/100)</f>
        <v>0</v>
      </c>
      <c r="N104" s="171">
        <v>0</v>
      </c>
      <c r="O104" s="171">
        <f>ROUND(E104*N104,2)</f>
        <v>0</v>
      </c>
      <c r="P104" s="171">
        <v>0</v>
      </c>
      <c r="Q104" s="171">
        <f>ROUND(E104*P104,2)</f>
        <v>0</v>
      </c>
      <c r="R104" s="173"/>
      <c r="S104" s="173" t="s">
        <v>129</v>
      </c>
      <c r="T104" s="174" t="s">
        <v>129</v>
      </c>
      <c r="U104" s="157">
        <v>0</v>
      </c>
      <c r="V104" s="157">
        <f>ROUND(E104*U104,2)</f>
        <v>0</v>
      </c>
      <c r="W104" s="157"/>
      <c r="X104" s="157" t="s">
        <v>130</v>
      </c>
      <c r="Y104" s="157" t="s">
        <v>131</v>
      </c>
      <c r="Z104" s="147"/>
      <c r="AA104" s="147"/>
      <c r="AB104" s="147"/>
      <c r="AC104" s="147"/>
      <c r="AD104" s="147"/>
      <c r="AE104" s="147"/>
      <c r="AF104" s="147"/>
      <c r="AG104" s="147" t="s">
        <v>132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267" t="s">
        <v>279</v>
      </c>
      <c r="D105" s="268"/>
      <c r="E105" s="268"/>
      <c r="F105" s="268"/>
      <c r="G105" s="268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142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x14ac:dyDescent="0.2">
      <c r="A106" s="3"/>
      <c r="B106" s="4"/>
      <c r="C106" s="186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E106">
        <v>12</v>
      </c>
      <c r="AF106">
        <v>21</v>
      </c>
      <c r="AG106" t="s">
        <v>110</v>
      </c>
    </row>
    <row r="107" spans="1:60" x14ac:dyDescent="0.2">
      <c r="A107" s="150"/>
      <c r="B107" s="151" t="s">
        <v>31</v>
      </c>
      <c r="C107" s="187"/>
      <c r="D107" s="152"/>
      <c r="E107" s="153"/>
      <c r="F107" s="153"/>
      <c r="G107" s="167">
        <f>G8+G12+G22+G27+G31+G33+G35+G42+G51+G55+G58+G69+G73+G79+G84+G88+G95</f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E107">
        <f>SUMIF(L7:L105,AE106,G7:G105)</f>
        <v>0</v>
      </c>
      <c r="AF107">
        <f>SUMIF(L7:L105,AF106,G7:G105)</f>
        <v>0</v>
      </c>
      <c r="AG107" t="s">
        <v>280</v>
      </c>
    </row>
    <row r="108" spans="1:60" x14ac:dyDescent="0.2">
      <c r="A108" s="3"/>
      <c r="B108" s="4"/>
      <c r="C108" s="186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">
      <c r="A109" s="3"/>
      <c r="B109" s="4"/>
      <c r="C109" s="186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60" x14ac:dyDescent="0.2">
      <c r="A110" s="253" t="s">
        <v>281</v>
      </c>
      <c r="B110" s="253"/>
      <c r="C110" s="254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60" x14ac:dyDescent="0.2">
      <c r="A111" s="255"/>
      <c r="B111" s="256"/>
      <c r="C111" s="257"/>
      <c r="D111" s="256"/>
      <c r="E111" s="256"/>
      <c r="F111" s="256"/>
      <c r="G111" s="25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G111" t="s">
        <v>282</v>
      </c>
    </row>
    <row r="112" spans="1:60" x14ac:dyDescent="0.2">
      <c r="A112" s="259"/>
      <c r="B112" s="260"/>
      <c r="C112" s="261"/>
      <c r="D112" s="260"/>
      <c r="E112" s="260"/>
      <c r="F112" s="260"/>
      <c r="G112" s="26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3" x14ac:dyDescent="0.2">
      <c r="A113" s="259"/>
      <c r="B113" s="260"/>
      <c r="C113" s="261"/>
      <c r="D113" s="260"/>
      <c r="E113" s="260"/>
      <c r="F113" s="260"/>
      <c r="G113" s="26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259"/>
      <c r="B114" s="260"/>
      <c r="C114" s="261"/>
      <c r="D114" s="260"/>
      <c r="E114" s="260"/>
      <c r="F114" s="260"/>
      <c r="G114" s="26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263"/>
      <c r="B115" s="264"/>
      <c r="C115" s="265"/>
      <c r="D115" s="264"/>
      <c r="E115" s="264"/>
      <c r="F115" s="264"/>
      <c r="G115" s="26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A116" s="3"/>
      <c r="B116" s="4"/>
      <c r="C116" s="186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33" x14ac:dyDescent="0.2">
      <c r="C117" s="188"/>
      <c r="D117" s="10"/>
      <c r="AG117" t="s">
        <v>283</v>
      </c>
    </row>
    <row r="118" spans="1:33" x14ac:dyDescent="0.2">
      <c r="D118" s="10"/>
    </row>
    <row r="119" spans="1:33" x14ac:dyDescent="0.2">
      <c r="D119" s="10"/>
    </row>
    <row r="120" spans="1:33" x14ac:dyDescent="0.2">
      <c r="D120" s="10"/>
    </row>
    <row r="121" spans="1:33" x14ac:dyDescent="0.2">
      <c r="D121" s="10"/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cgHnYFfhMbexv9DCuIlO57/1uvUBNuYkCq2oIsLdd9MIHopqITjlcIrxcDypMXczrEi+7woMeOkiPKtr4a5kw==" saltValue="p+KJtNY+ok+Hdj4u6ElIsQ==" spinCount="100000" sheet="1" objects="1" scenarios="1" selectLockedCells="1"/>
  <mergeCells count="12">
    <mergeCell ref="A111:G115"/>
    <mergeCell ref="C15:G15"/>
    <mergeCell ref="C41:G41"/>
    <mergeCell ref="C57:G57"/>
    <mergeCell ref="C81:G81"/>
    <mergeCell ref="C102:G102"/>
    <mergeCell ref="C105:G105"/>
    <mergeCell ref="A1:G1"/>
    <mergeCell ref="C2:G2"/>
    <mergeCell ref="C3:G3"/>
    <mergeCell ref="C4:G4"/>
    <mergeCell ref="A110:C1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Bc. Forbelský Jan</cp:lastModifiedBy>
  <cp:lastPrinted>2019-03-19T12:27:02Z</cp:lastPrinted>
  <dcterms:created xsi:type="dcterms:W3CDTF">2009-04-08T07:15:50Z</dcterms:created>
  <dcterms:modified xsi:type="dcterms:W3CDTF">2025-12-02T12:02:59Z</dcterms:modified>
</cp:coreProperties>
</file>